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none" defaultThemeVersion="124226"/>
  <bookViews>
    <workbookView xWindow="120" yWindow="75" windowWidth="15255" windowHeight="7935" activeTab="1"/>
  </bookViews>
  <sheets>
    <sheet name="Project" sheetId="9" r:id="rId1"/>
    <sheet name="Full Map Eastern NSW" sheetId="1" r:id="rId2"/>
    <sheet name="Sydney Areas North" sheetId="6" r:id="rId3"/>
    <sheet name="Sydney Areas South" sheetId="7" r:id="rId4"/>
    <sheet name="Comments" sheetId="4" r:id="rId5"/>
    <sheet name="Input" sheetId="5" r:id="rId6"/>
    <sheet name="Areas" sheetId="10" r:id="rId7"/>
  </sheets>
  <definedNames>
    <definedName name="_xlnm.Print_Area" localSheetId="1">'Full Map Eastern NSW'!$Q$106:$AG$116</definedName>
    <definedName name="_xlnm.Print_Area" localSheetId="2">'Sydney Areas North'!$I$27:$W$35</definedName>
    <definedName name="_xlnm.Print_Area" localSheetId="3">'Sydney Areas South'!$A$30:$U$55</definedName>
  </definedNames>
  <calcPr calcId="124519"/>
</workbook>
</file>

<file path=xl/calcChain.xml><?xml version="1.0" encoding="utf-8"?>
<calcChain xmlns="http://schemas.openxmlformats.org/spreadsheetml/2006/main">
  <c r="C118" i="5"/>
  <c r="CF162" i="1"/>
  <c r="CF163"/>
  <c r="C148" i="10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CF161" i="1"/>
  <c r="CH160"/>
  <c r="J52" i="7"/>
  <c r="I52"/>
  <c r="K51"/>
  <c r="J51"/>
  <c r="I51"/>
  <c r="K50"/>
  <c r="J50"/>
  <c r="I50"/>
  <c r="K49"/>
  <c r="I49"/>
  <c r="K48"/>
  <c r="I48"/>
  <c r="K47"/>
  <c r="J47"/>
  <c r="I47"/>
  <c r="K46"/>
  <c r="J46"/>
  <c r="I46"/>
  <c r="K45"/>
  <c r="J45"/>
  <c r="I45"/>
  <c r="C12" i="5" l="1"/>
  <c r="C82"/>
  <c r="CG86" i="1" s="1"/>
  <c r="CI86" s="1"/>
  <c r="C50" i="5"/>
  <c r="C19"/>
  <c r="CG23" i="1" s="1"/>
  <c r="CI23" s="1"/>
  <c r="CC23" s="1"/>
  <c r="C44" i="5"/>
  <c r="CG48" i="1" s="1"/>
  <c r="CI48" s="1"/>
  <c r="CC48" s="1"/>
  <c r="C49" i="5"/>
  <c r="CG53" i="1" s="1"/>
  <c r="CI53" s="1"/>
  <c r="CC53" s="1"/>
  <c r="C79" i="5"/>
  <c r="C65"/>
  <c r="CG69" i="1" s="1"/>
  <c r="CI69" s="1"/>
  <c r="C46" i="5"/>
  <c r="C77"/>
  <c r="C54"/>
  <c r="CG58" i="1" s="1"/>
  <c r="CI58" s="1"/>
  <c r="CC58" s="1"/>
  <c r="C98" i="5"/>
  <c r="CG102" i="1" s="1"/>
  <c r="CI102" s="1"/>
  <c r="C83" i="5"/>
  <c r="C32"/>
  <c r="C29"/>
  <c r="CG33" i="1" s="1"/>
  <c r="CI33" s="1"/>
  <c r="CC33" s="1"/>
  <c r="C68" i="5"/>
  <c r="C24"/>
  <c r="C20"/>
  <c r="CG24" i="1" s="1"/>
  <c r="CI24" s="1"/>
  <c r="CC24" s="1"/>
  <c r="C21" i="5"/>
  <c r="CG25" i="1" s="1"/>
  <c r="CI25" s="1"/>
  <c r="CC25" s="1"/>
  <c r="C57" i="5"/>
  <c r="CG61" i="1" s="1"/>
  <c r="CI61" s="1"/>
  <c r="CC61" s="1"/>
  <c r="C95" i="5"/>
  <c r="CG99" i="1" s="1"/>
  <c r="CI99" s="1"/>
  <c r="C14" i="5"/>
  <c r="CG18" i="1" s="1"/>
  <c r="CI18" s="1"/>
  <c r="CC18" s="1"/>
  <c r="C25" i="5"/>
  <c r="C48"/>
  <c r="CG52" i="1" s="1"/>
  <c r="CI52" s="1"/>
  <c r="CC52" s="1"/>
  <c r="C110" i="5"/>
  <c r="CG114" i="1" s="1"/>
  <c r="CI114" s="1"/>
  <c r="C22" i="5"/>
  <c r="CG26" i="1" s="1"/>
  <c r="CI26" s="1"/>
  <c r="CC26" s="1"/>
  <c r="C71" i="5"/>
  <c r="C45"/>
  <c r="CG49" i="1" s="1"/>
  <c r="CI49" s="1"/>
  <c r="CC49" s="1"/>
  <c r="C53" i="5"/>
  <c r="C13"/>
  <c r="CG17" i="1" s="1"/>
  <c r="CI17" s="1"/>
  <c r="CC17" s="1"/>
  <c r="C58" i="5"/>
  <c r="CG62" i="1" s="1"/>
  <c r="CI62" s="1"/>
  <c r="CC62" s="1"/>
  <c r="C38" i="5"/>
  <c r="CG42" i="1" s="1"/>
  <c r="CI42" s="1"/>
  <c r="CC42" s="1"/>
  <c r="C35" i="5"/>
  <c r="CG39" i="1" s="1"/>
  <c r="CI39" s="1"/>
  <c r="CC39" s="1"/>
  <c r="C36" i="5"/>
  <c r="CG40" i="1" s="1"/>
  <c r="CI40" s="1"/>
  <c r="CC40" s="1"/>
  <c r="C103" i="5"/>
  <c r="CG107" i="1" s="1"/>
  <c r="CI107" s="1"/>
  <c r="C97" i="5"/>
  <c r="CG101" i="1" s="1"/>
  <c r="CI101" s="1"/>
  <c r="C70" i="5"/>
  <c r="C89"/>
  <c r="CG93" i="1" s="1"/>
  <c r="CI93" s="1"/>
  <c r="C56" i="5"/>
  <c r="CG60" i="1" s="1"/>
  <c r="CI60" s="1"/>
  <c r="CC60" s="1"/>
  <c r="C15" i="5"/>
  <c r="CG19" i="1" s="1"/>
  <c r="CI19" s="1"/>
  <c r="CC19" s="1"/>
  <c r="C155" i="5"/>
  <c r="CG159" i="1" s="1"/>
  <c r="CI159" s="1"/>
  <c r="C154" i="5"/>
  <c r="CG158" i="1" s="1"/>
  <c r="CI158" s="1"/>
  <c r="AT146" s="1"/>
  <c r="C153" i="5"/>
  <c r="CG157" i="1" s="1"/>
  <c r="CI157" s="1"/>
  <c r="CC157" s="1"/>
  <c r="C152" i="5"/>
  <c r="CG156" i="1" s="1"/>
  <c r="CI156" s="1"/>
  <c r="C151" i="5"/>
  <c r="CG155" i="1" s="1"/>
  <c r="CI155" s="1"/>
  <c r="CC155" s="1"/>
  <c r="C150" i="5"/>
  <c r="CG154" i="1" s="1"/>
  <c r="CI154" s="1"/>
  <c r="C149" i="5"/>
  <c r="CG153" i="1" s="1"/>
  <c r="CI153" s="1"/>
  <c r="T137" s="1"/>
  <c r="C148" i="5"/>
  <c r="CG152" i="1" s="1"/>
  <c r="CI152" s="1"/>
  <c r="C147" i="5"/>
  <c r="CG151" i="1" s="1"/>
  <c r="CI151" s="1"/>
  <c r="C146" i="5"/>
  <c r="CG150" i="1" s="1"/>
  <c r="CI150" s="1"/>
  <c r="C145" i="5"/>
  <c r="CG149" i="1" s="1"/>
  <c r="CI149" s="1"/>
  <c r="C144" i="5"/>
  <c r="CG148" i="1" s="1"/>
  <c r="CI148" s="1"/>
  <c r="C143" i="5"/>
  <c r="CG147" i="1" s="1"/>
  <c r="CI147" s="1"/>
  <c r="CC147" s="1"/>
  <c r="C142" i="5"/>
  <c r="CG146" i="1" s="1"/>
  <c r="CI146" s="1"/>
  <c r="CC146" s="1"/>
  <c r="C141" i="5"/>
  <c r="CG145" i="1" s="1"/>
  <c r="CI145" s="1"/>
  <c r="CC145" s="1"/>
  <c r="C140" i="5"/>
  <c r="CG144" i="1" s="1"/>
  <c r="CI144" s="1"/>
  <c r="AP134" s="1"/>
  <c r="C139" i="5"/>
  <c r="CG143" i="1" s="1"/>
  <c r="CI143" s="1"/>
  <c r="CC143" s="1"/>
  <c r="C138" i="5"/>
  <c r="CG142" i="1" s="1"/>
  <c r="CI142" s="1"/>
  <c r="CC142" s="1"/>
  <c r="C137" i="5"/>
  <c r="CG141" i="1" s="1"/>
  <c r="CI141" s="1"/>
  <c r="CC141" s="1"/>
  <c r="C136" i="5"/>
  <c r="CG140" i="1" s="1"/>
  <c r="CI140" s="1"/>
  <c r="C135" i="5"/>
  <c r="CG139" i="1" s="1"/>
  <c r="CI139" s="1"/>
  <c r="CC139" s="1"/>
  <c r="C134" i="5"/>
  <c r="CG138" i="1" s="1"/>
  <c r="CI138" s="1"/>
  <c r="C133" i="5"/>
  <c r="CG137" i="1" s="1"/>
  <c r="CI137" s="1"/>
  <c r="C132" i="5"/>
  <c r="C131"/>
  <c r="C130"/>
  <c r="C129"/>
  <c r="C128"/>
  <c r="C127"/>
  <c r="C126"/>
  <c r="C125"/>
  <c r="C124"/>
  <c r="C123"/>
  <c r="C122"/>
  <c r="C121"/>
  <c r="C120"/>
  <c r="C119"/>
  <c r="C117"/>
  <c r="C116"/>
  <c r="CC3" i="1"/>
  <c r="C9" i="5"/>
  <c r="C10"/>
  <c r="CG14" i="1" s="1"/>
  <c r="CI14" s="1"/>
  <c r="CC14" s="1"/>
  <c r="C11" i="5"/>
  <c r="CG15" i="1" s="1"/>
  <c r="CG16"/>
  <c r="CI16" s="1"/>
  <c r="C16" i="5"/>
  <c r="CG20" i="1" s="1"/>
  <c r="CI20" s="1"/>
  <c r="CC20" s="1"/>
  <c r="C17" i="5"/>
  <c r="CG21" i="1" s="1"/>
  <c r="CI21" s="1"/>
  <c r="CC21" s="1"/>
  <c r="C18" i="5"/>
  <c r="CG22" i="1" s="1"/>
  <c r="CI22" s="1"/>
  <c r="CC22" s="1"/>
  <c r="C23" i="5"/>
  <c r="CG27" i="1" s="1"/>
  <c r="CI27" s="1"/>
  <c r="CC27" s="1"/>
  <c r="CG28"/>
  <c r="CI28" s="1"/>
  <c r="CC28" s="1"/>
  <c r="CG29"/>
  <c r="CI29" s="1"/>
  <c r="CC29" s="1"/>
  <c r="C26" i="5"/>
  <c r="CG30" i="1" s="1"/>
  <c r="CI30" s="1"/>
  <c r="CC30" s="1"/>
  <c r="C27" i="5"/>
  <c r="CG31" i="1" s="1"/>
  <c r="C28" i="5"/>
  <c r="CG32" i="1" s="1"/>
  <c r="CI32" s="1"/>
  <c r="CC32" s="1"/>
  <c r="C30" i="5"/>
  <c r="CG34" i="1" s="1"/>
  <c r="CI34" s="1"/>
  <c r="CC34" s="1"/>
  <c r="C31" i="5"/>
  <c r="CG35" i="1" s="1"/>
  <c r="CI35" s="1"/>
  <c r="CC35" s="1"/>
  <c r="CG36"/>
  <c r="CI36" s="1"/>
  <c r="CC36" s="1"/>
  <c r="C33" i="5"/>
  <c r="CG37" i="1" s="1"/>
  <c r="CI37" s="1"/>
  <c r="CC37" s="1"/>
  <c r="C34" i="5"/>
  <c r="CG38" i="1" s="1"/>
  <c r="CI38" s="1"/>
  <c r="CC38" s="1"/>
  <c r="C37" i="5"/>
  <c r="CG41" i="1" s="1"/>
  <c r="CI41" s="1"/>
  <c r="CC41" s="1"/>
  <c r="C39" i="5"/>
  <c r="CG43" i="1" s="1"/>
  <c r="CI43" s="1"/>
  <c r="CC43" s="1"/>
  <c r="C40" i="5"/>
  <c r="CG44" i="1" s="1"/>
  <c r="CI44" s="1"/>
  <c r="CC44" s="1"/>
  <c r="C41" i="5"/>
  <c r="CG45" i="1" s="1"/>
  <c r="CI45" s="1"/>
  <c r="CC45" s="1"/>
  <c r="C42" i="5"/>
  <c r="CG46" i="1" s="1"/>
  <c r="CI46" s="1"/>
  <c r="CC46" s="1"/>
  <c r="C43" i="5"/>
  <c r="CG47" i="1" s="1"/>
  <c r="CI47" s="1"/>
  <c r="CC47" s="1"/>
  <c r="CG50"/>
  <c r="CI50" s="1"/>
  <c r="CC50" s="1"/>
  <c r="C47" i="5"/>
  <c r="CG51" i="1" s="1"/>
  <c r="CI51" s="1"/>
  <c r="CC51" s="1"/>
  <c r="CG54"/>
  <c r="CI54" s="1"/>
  <c r="CC54" s="1"/>
  <c r="C51" i="5"/>
  <c r="CG55" i="1" s="1"/>
  <c r="CI55" s="1"/>
  <c r="CC55" s="1"/>
  <c r="C52" i="5"/>
  <c r="CG56" i="1" s="1"/>
  <c r="CI56" s="1"/>
  <c r="CC56" s="1"/>
  <c r="CG57"/>
  <c r="CI57" s="1"/>
  <c r="CC57" s="1"/>
  <c r="C55" i="5"/>
  <c r="CG59" i="1" s="1"/>
  <c r="CI59" s="1"/>
  <c r="CC59" s="1"/>
  <c r="C59" i="5"/>
  <c r="CG63" i="1" s="1"/>
  <c r="CI63" s="1"/>
  <c r="CC63" s="1"/>
  <c r="C60" i="5"/>
  <c r="CG64" i="1" s="1"/>
  <c r="CI64" s="1"/>
  <c r="CC64" s="1"/>
  <c r="C61" i="5"/>
  <c r="CG65" i="1" s="1"/>
  <c r="CI65" s="1"/>
  <c r="CC65" s="1"/>
  <c r="C62" i="5"/>
  <c r="CG66" i="1" s="1"/>
  <c r="CI66" s="1"/>
  <c r="CC66" s="1"/>
  <c r="C63" i="5"/>
  <c r="CG67" i="1" s="1"/>
  <c r="CI67" s="1"/>
  <c r="CC67" s="1"/>
  <c r="C64" i="5"/>
  <c r="CG68" i="1" s="1"/>
  <c r="CI68" s="1"/>
  <c r="CC68" s="1"/>
  <c r="C66" i="5"/>
  <c r="CG70" i="1" s="1"/>
  <c r="CI70" s="1"/>
  <c r="C67" i="5"/>
  <c r="CG71" i="1" s="1"/>
  <c r="CI71" s="1"/>
  <c r="CG72"/>
  <c r="CI72" s="1"/>
  <c r="C69" i="5"/>
  <c r="CG73" i="1" s="1"/>
  <c r="CI73" s="1"/>
  <c r="CG74"/>
  <c r="CI74" s="1"/>
  <c r="C72" i="5"/>
  <c r="CG76" i="1" s="1"/>
  <c r="CI76" s="1"/>
  <c r="C73" i="5"/>
  <c r="CG77" i="1" s="1"/>
  <c r="CI77" s="1"/>
  <c r="C74" i="5"/>
  <c r="CG78" i="1" s="1"/>
  <c r="CI78" s="1"/>
  <c r="C75" i="5"/>
  <c r="CG79" i="1" s="1"/>
  <c r="CI79" s="1"/>
  <c r="C76" i="5"/>
  <c r="CG80" i="1" s="1"/>
  <c r="CI80" s="1"/>
  <c r="CG81"/>
  <c r="CI81" s="1"/>
  <c r="C78" i="5"/>
  <c r="CG82" i="1" s="1"/>
  <c r="CI82" s="1"/>
  <c r="CG83"/>
  <c r="CI83" s="1"/>
  <c r="C80" i="5"/>
  <c r="CG84" i="1" s="1"/>
  <c r="CI84" s="1"/>
  <c r="C81" i="5"/>
  <c r="CG85" i="1" s="1"/>
  <c r="CI85" s="1"/>
  <c r="CG87"/>
  <c r="CI87" s="1"/>
  <c r="C84" i="5"/>
  <c r="CG88" i="1" s="1"/>
  <c r="CI88" s="1"/>
  <c r="C85" i="5"/>
  <c r="CG89" i="1" s="1"/>
  <c r="CI89" s="1"/>
  <c r="C86" i="5"/>
  <c r="CG90" i="1" s="1"/>
  <c r="CI90" s="1"/>
  <c r="C87" i="5"/>
  <c r="CG91" i="1" s="1"/>
  <c r="CI91" s="1"/>
  <c r="C88" i="5"/>
  <c r="CG92" i="1" s="1"/>
  <c r="CI92" s="1"/>
  <c r="C90" i="5"/>
  <c r="CG94" i="1" s="1"/>
  <c r="CI94" s="1"/>
  <c r="C91" i="5"/>
  <c r="CG95" i="1" s="1"/>
  <c r="CI95" s="1"/>
  <c r="C92" i="5"/>
  <c r="CG96" i="1" s="1"/>
  <c r="CI96" s="1"/>
  <c r="C93" i="5"/>
  <c r="CG97" i="1" s="1"/>
  <c r="CI97" s="1"/>
  <c r="C94" i="5"/>
  <c r="CG98" i="1" s="1"/>
  <c r="CI98" s="1"/>
  <c r="C96" i="5"/>
  <c r="CG100" i="1" s="1"/>
  <c r="CI100" s="1"/>
  <c r="C99" i="5"/>
  <c r="CG103" i="1" s="1"/>
  <c r="CI103" s="1"/>
  <c r="C100" i="5"/>
  <c r="CG104" i="1" s="1"/>
  <c r="CI104" s="1"/>
  <c r="C101" i="5"/>
  <c r="CG105" i="1" s="1"/>
  <c r="CI105" s="1"/>
  <c r="C102" i="5"/>
  <c r="CG106" i="1" s="1"/>
  <c r="CI106" s="1"/>
  <c r="C104" i="5"/>
  <c r="CG108" i="1" s="1"/>
  <c r="CI108" s="1"/>
  <c r="C105" i="5"/>
  <c r="CG109" i="1" s="1"/>
  <c r="CI109" s="1"/>
  <c r="C106" i="5"/>
  <c r="CG110" i="1" s="1"/>
  <c r="CI110" s="1"/>
  <c r="C107" i="5"/>
  <c r="CG111" i="1" s="1"/>
  <c r="CI111" s="1"/>
  <c r="C108" i="5"/>
  <c r="CG112" i="1" s="1"/>
  <c r="CI112" s="1"/>
  <c r="C109" i="5"/>
  <c r="CG113" i="1" s="1"/>
  <c r="CI113" s="1"/>
  <c r="C111" i="5"/>
  <c r="CG115" i="1" s="1"/>
  <c r="CI115" s="1"/>
  <c r="C112" i="5"/>
  <c r="CG116" i="1" s="1"/>
  <c r="CI116" s="1"/>
  <c r="C113" i="5"/>
  <c r="CG117" i="1" s="1"/>
  <c r="CI117" s="1"/>
  <c r="C114" i="5"/>
  <c r="CG118" i="1" s="1"/>
  <c r="CI118" s="1"/>
  <c r="C115" i="5"/>
  <c r="CG119" i="1" s="1"/>
  <c r="CI119" s="1"/>
  <c r="CG13"/>
  <c r="CC16" l="1"/>
  <c r="BR47"/>
  <c r="BS49"/>
  <c r="BS47"/>
  <c r="BS45"/>
  <c r="BR48"/>
  <c r="BR46"/>
  <c r="BS48"/>
  <c r="BS46"/>
  <c r="CI13"/>
  <c r="CC13" s="1"/>
  <c r="CG121"/>
  <c r="CI121" s="1"/>
  <c r="AA27" i="7"/>
  <c r="CG123" i="1"/>
  <c r="CI123" s="1"/>
  <c r="AA26" i="7"/>
  <c r="CG125" i="1"/>
  <c r="CI125" s="1"/>
  <c r="CC125" s="1"/>
  <c r="AA28" i="7"/>
  <c r="CG127" i="1"/>
  <c r="CI127" s="1"/>
  <c r="CC127" s="1"/>
  <c r="AA30" i="7"/>
  <c r="CG129" i="1"/>
  <c r="CI129" s="1"/>
  <c r="CC129" s="1"/>
  <c r="AA33" i="7"/>
  <c r="CG131" i="1"/>
  <c r="CI131" s="1"/>
  <c r="CC131" s="1"/>
  <c r="AA35" i="7"/>
  <c r="CG133" i="1"/>
  <c r="CI133" s="1"/>
  <c r="AA37" i="7"/>
  <c r="CG135" i="1"/>
  <c r="CI135" s="1"/>
  <c r="CC135" s="1"/>
  <c r="AA39" i="7"/>
  <c r="CC137" i="1"/>
  <c r="AT124"/>
  <c r="AT123"/>
  <c r="CG120"/>
  <c r="CI120" s="1"/>
  <c r="AX114" s="1"/>
  <c r="AA24" i="7"/>
  <c r="CG122" i="1"/>
  <c r="CI122" s="1"/>
  <c r="AA25" i="7"/>
  <c r="CG124" i="1"/>
  <c r="CI124" s="1"/>
  <c r="CC124" s="1"/>
  <c r="AA31" i="7"/>
  <c r="CG126" i="1"/>
  <c r="CI126" s="1"/>
  <c r="CC126" s="1"/>
  <c r="AA29" i="7"/>
  <c r="CG128" i="1"/>
  <c r="CI128" s="1"/>
  <c r="AA32" i="7"/>
  <c r="CG130" i="1"/>
  <c r="CI130" s="1"/>
  <c r="CC130" s="1"/>
  <c r="AA34" i="7"/>
  <c r="CG132" i="1"/>
  <c r="CI132" s="1"/>
  <c r="AP117" s="1"/>
  <c r="AA36" i="7"/>
  <c r="CG134" i="1"/>
  <c r="CI134" s="1"/>
  <c r="CC134" s="1"/>
  <c r="AA38" i="7"/>
  <c r="CG136" i="1"/>
  <c r="CI136" s="1"/>
  <c r="CC136" s="1"/>
  <c r="AA40" i="7"/>
  <c r="AC40" s="1"/>
  <c r="CC138" i="1"/>
  <c r="AV123"/>
  <c r="AU123"/>
  <c r="AT133"/>
  <c r="AP131"/>
  <c r="AP133"/>
  <c r="AP129"/>
  <c r="T134"/>
  <c r="AM140"/>
  <c r="AP130"/>
  <c r="AP132"/>
  <c r="T133"/>
  <c r="CC152"/>
  <c r="H131"/>
  <c r="F131"/>
  <c r="H130"/>
  <c r="F130"/>
  <c r="H129"/>
  <c r="F129"/>
  <c r="I131"/>
  <c r="G131"/>
  <c r="I130"/>
  <c r="G130"/>
  <c r="I129"/>
  <c r="G129"/>
  <c r="CC144"/>
  <c r="AQ133"/>
  <c r="AQ131"/>
  <c r="AR134"/>
  <c r="AR132"/>
  <c r="AR131"/>
  <c r="AQ134"/>
  <c r="AQ132"/>
  <c r="AQ130"/>
  <c r="AR133"/>
  <c r="AR130"/>
  <c r="AX118"/>
  <c r="AX117"/>
  <c r="CC156"/>
  <c r="AU135"/>
  <c r="AV135"/>
  <c r="AT135"/>
  <c r="CC148"/>
  <c r="AC129"/>
  <c r="AC128"/>
  <c r="AC127"/>
  <c r="AC126"/>
  <c r="AC125"/>
  <c r="AB129"/>
  <c r="AB128"/>
  <c r="AB126"/>
  <c r="AA125"/>
  <c r="AB127"/>
  <c r="AB125"/>
  <c r="CC140"/>
  <c r="AV129"/>
  <c r="AV130"/>
  <c r="AV128"/>
  <c r="CC132"/>
  <c r="AR113"/>
  <c r="CC158"/>
  <c r="CC154"/>
  <c r="AH136"/>
  <c r="AF136"/>
  <c r="AC134"/>
  <c r="AC135"/>
  <c r="AB135"/>
  <c r="AD136"/>
  <c r="AE138"/>
  <c r="AF137"/>
  <c r="AG138"/>
  <c r="AH137"/>
  <c r="AI138"/>
  <c r="AI136"/>
  <c r="AH135"/>
  <c r="AF135"/>
  <c r="AD135"/>
  <c r="AH134"/>
  <c r="AF134"/>
  <c r="AD134"/>
  <c r="AB138"/>
  <c r="AB137"/>
  <c r="AH142"/>
  <c r="AF142"/>
  <c r="AH141"/>
  <c r="AF141"/>
  <c r="AD141"/>
  <c r="AB141"/>
  <c r="AH140"/>
  <c r="AF140"/>
  <c r="AD140"/>
  <c r="AB140"/>
  <c r="AH139"/>
  <c r="AF139"/>
  <c r="AD139"/>
  <c r="AB139"/>
  <c r="AC136"/>
  <c r="AF138"/>
  <c r="AH138"/>
  <c r="AG135"/>
  <c r="AE135"/>
  <c r="AG134"/>
  <c r="AC138"/>
  <c r="AI142"/>
  <c r="AI141"/>
  <c r="AE141"/>
  <c r="AI140"/>
  <c r="AG140"/>
  <c r="AC140"/>
  <c r="AG139"/>
  <c r="AC139"/>
  <c r="AD137"/>
  <c r="AG136"/>
  <c r="AE136"/>
  <c r="AB134"/>
  <c r="AB136"/>
  <c r="AD138"/>
  <c r="AE137"/>
  <c r="AG137"/>
  <c r="AI137"/>
  <c r="AI135"/>
  <c r="AI134"/>
  <c r="AE134"/>
  <c r="AC137"/>
  <c r="AG142"/>
  <c r="AG141"/>
  <c r="AC141"/>
  <c r="AE140"/>
  <c r="AI139"/>
  <c r="AE139"/>
  <c r="CC153"/>
  <c r="V137"/>
  <c r="V135"/>
  <c r="U138"/>
  <c r="U136"/>
  <c r="T136"/>
  <c r="U135"/>
  <c r="U133"/>
  <c r="W133"/>
  <c r="Y133"/>
  <c r="Z132"/>
  <c r="X132"/>
  <c r="V132"/>
  <c r="T132"/>
  <c r="Y139"/>
  <c r="Z138"/>
  <c r="X138"/>
  <c r="Z137"/>
  <c r="X137"/>
  <c r="Z136"/>
  <c r="X136"/>
  <c r="Z135"/>
  <c r="X135"/>
  <c r="Z134"/>
  <c r="X134"/>
  <c r="Z126"/>
  <c r="X126"/>
  <c r="Z131"/>
  <c r="X131"/>
  <c r="V131"/>
  <c r="T131"/>
  <c r="Y130"/>
  <c r="W130"/>
  <c r="U130"/>
  <c r="Z129"/>
  <c r="X129"/>
  <c r="V129"/>
  <c r="T129"/>
  <c r="Y128"/>
  <c r="W128"/>
  <c r="U128"/>
  <c r="Z127"/>
  <c r="X127"/>
  <c r="V127"/>
  <c r="T127"/>
  <c r="V136"/>
  <c r="T138"/>
  <c r="U137"/>
  <c r="U134"/>
  <c r="X133"/>
  <c r="Y132"/>
  <c r="U132"/>
  <c r="X139"/>
  <c r="W138"/>
  <c r="W137"/>
  <c r="W136"/>
  <c r="Y135"/>
  <c r="Y134"/>
  <c r="Y126"/>
  <c r="Y131"/>
  <c r="U131"/>
  <c r="X130"/>
  <c r="T130"/>
  <c r="W129"/>
  <c r="Z128"/>
  <c r="V128"/>
  <c r="Y127"/>
  <c r="U127"/>
  <c r="V138"/>
  <c r="V134"/>
  <c r="T135"/>
  <c r="V133"/>
  <c r="Z133"/>
  <c r="W132"/>
  <c r="Z139"/>
  <c r="Y138"/>
  <c r="Y137"/>
  <c r="Y136"/>
  <c r="W135"/>
  <c r="W134"/>
  <c r="W126"/>
  <c r="W131"/>
  <c r="Z130"/>
  <c r="V130"/>
  <c r="Y129"/>
  <c r="U129"/>
  <c r="X128"/>
  <c r="T128"/>
  <c r="W127"/>
  <c r="CC150"/>
  <c r="R129"/>
  <c r="Q128"/>
  <c r="Q127"/>
  <c r="Q126"/>
  <c r="Q125"/>
  <c r="Q124"/>
  <c r="R123"/>
  <c r="R128"/>
  <c r="R127"/>
  <c r="R126"/>
  <c r="R125"/>
  <c r="R124"/>
  <c r="CC149"/>
  <c r="AA124"/>
  <c r="Y124"/>
  <c r="W124"/>
  <c r="AA123"/>
  <c r="Y123"/>
  <c r="W123"/>
  <c r="AA122"/>
  <c r="Y122"/>
  <c r="W122"/>
  <c r="AA121"/>
  <c r="Y121"/>
  <c r="W121"/>
  <c r="Z124"/>
  <c r="V124"/>
  <c r="Z123"/>
  <c r="V123"/>
  <c r="X122"/>
  <c r="Z121"/>
  <c r="V121"/>
  <c r="X124"/>
  <c r="X123"/>
  <c r="Z122"/>
  <c r="V122"/>
  <c r="X121"/>
  <c r="AS116"/>
  <c r="AZ117"/>
  <c r="AY118"/>
  <c r="AY120"/>
  <c r="AV116"/>
  <c r="AT118"/>
  <c r="AU119"/>
  <c r="AU120"/>
  <c r="AU125"/>
  <c r="AV124"/>
  <c r="AW126"/>
  <c r="AS128"/>
  <c r="AT128"/>
  <c r="AW132"/>
  <c r="AN124"/>
  <c r="AN126"/>
  <c r="AN128"/>
  <c r="AN130"/>
  <c r="AN132"/>
  <c r="AJ125"/>
  <c r="AJ127"/>
  <c r="AI126"/>
  <c r="AI128"/>
  <c r="AS132"/>
  <c r="AS131"/>
  <c r="AV133"/>
  <c r="AV136"/>
  <c r="AV137"/>
  <c r="AV138"/>
  <c r="AW138"/>
  <c r="AP136"/>
  <c r="AO137"/>
  <c r="AQ137"/>
  <c r="AP138"/>
  <c r="AR138"/>
  <c r="AM142"/>
  <c r="AM144"/>
  <c r="AN140"/>
  <c r="AP140"/>
  <c r="AR140"/>
  <c r="AO141"/>
  <c r="AQ141"/>
  <c r="AN142"/>
  <c r="AP142"/>
  <c r="AR142"/>
  <c r="AO143"/>
  <c r="AQ143"/>
  <c r="AN144"/>
  <c r="AP144"/>
  <c r="AR144"/>
  <c r="AO145"/>
  <c r="AQ145"/>
  <c r="AS142"/>
  <c r="AS144"/>
  <c r="AT144"/>
  <c r="AU145"/>
  <c r="AU146"/>
  <c r="CC159"/>
  <c r="AV148"/>
  <c r="AW147"/>
  <c r="AW146"/>
  <c r="AW148"/>
  <c r="CC151"/>
  <c r="K131"/>
  <c r="K129"/>
  <c r="L130"/>
  <c r="L128"/>
  <c r="M130"/>
  <c r="M128"/>
  <c r="N131"/>
  <c r="N129"/>
  <c r="N127"/>
  <c r="N125"/>
  <c r="N123"/>
  <c r="O129"/>
  <c r="O127"/>
  <c r="O125"/>
  <c r="O123"/>
  <c r="O131"/>
  <c r="P131"/>
  <c r="K130"/>
  <c r="L131"/>
  <c r="L129"/>
  <c r="M131"/>
  <c r="M129"/>
  <c r="M127"/>
  <c r="N130"/>
  <c r="N128"/>
  <c r="N126"/>
  <c r="N124"/>
  <c r="O130"/>
  <c r="O128"/>
  <c r="O126"/>
  <c r="O124"/>
  <c r="O122"/>
  <c r="AV115"/>
  <c r="AT115"/>
  <c r="AW116"/>
  <c r="AS117"/>
  <c r="AY117"/>
  <c r="AZ118"/>
  <c r="AY119"/>
  <c r="AY121"/>
  <c r="AU116"/>
  <c r="AV117"/>
  <c r="AT119"/>
  <c r="AT120"/>
  <c r="AT122"/>
  <c r="AU124"/>
  <c r="AV125"/>
  <c r="AW125"/>
  <c r="AW127"/>
  <c r="AS129"/>
  <c r="AT129"/>
  <c r="AW131"/>
  <c r="AW133"/>
  <c r="AN125"/>
  <c r="AN127"/>
  <c r="AN129"/>
  <c r="AN131"/>
  <c r="AN133"/>
  <c r="AJ126"/>
  <c r="AJ128"/>
  <c r="AI127"/>
  <c r="AS133"/>
  <c r="AT132"/>
  <c r="AU133"/>
  <c r="AU132"/>
  <c r="AU136"/>
  <c r="AU137"/>
  <c r="AU138"/>
  <c r="AW137"/>
  <c r="AO136"/>
  <c r="AQ136"/>
  <c r="AP137"/>
  <c r="AO138"/>
  <c r="AQ138"/>
  <c r="AM141"/>
  <c r="AM143"/>
  <c r="AM145"/>
  <c r="AO140"/>
  <c r="AQ140"/>
  <c r="AN141"/>
  <c r="AP141"/>
  <c r="AR141"/>
  <c r="AO142"/>
  <c r="AQ142"/>
  <c r="AN143"/>
  <c r="AP143"/>
  <c r="AR143"/>
  <c r="AO144"/>
  <c r="AQ144"/>
  <c r="AN145"/>
  <c r="AP145"/>
  <c r="AR145"/>
  <c r="AS143"/>
  <c r="AS145"/>
  <c r="AT145"/>
  <c r="BU39"/>
  <c r="BT44"/>
  <c r="BT42"/>
  <c r="BT40"/>
  <c r="BU40"/>
  <c r="BT43"/>
  <c r="BT41"/>
  <c r="BT39"/>
  <c r="BR54"/>
  <c r="BQ33"/>
  <c r="CI15"/>
  <c r="CC15" s="1"/>
  <c r="CI31"/>
  <c r="BS39"/>
  <c r="BS40"/>
  <c r="BS41"/>
  <c r="BS42"/>
  <c r="BS43"/>
  <c r="BS44"/>
  <c r="BS34"/>
  <c r="BR34"/>
  <c r="BQ34"/>
  <c r="BS33"/>
  <c r="BR33"/>
  <c r="BK45"/>
  <c r="BM44"/>
  <c r="BN44"/>
  <c r="BS51"/>
  <c r="BR52"/>
  <c r="BR50"/>
  <c r="BR51"/>
  <c r="BS52"/>
  <c r="BF40"/>
  <c r="BC41"/>
  <c r="BD41"/>
  <c r="BH35"/>
  <c r="BH36"/>
  <c r="BJ35"/>
  <c r="BJ33"/>
  <c r="BJ34"/>
  <c r="BK37"/>
  <c r="BK35"/>
  <c r="BK38"/>
  <c r="BK36"/>
  <c r="BM31"/>
  <c r="BL31"/>
  <c r="BK31"/>
  <c r="BM30"/>
  <c r="BL30"/>
  <c r="BL44"/>
  <c r="BN43"/>
  <c r="BL43"/>
  <c r="BN42"/>
  <c r="BL42"/>
  <c r="BN41"/>
  <c r="BL41"/>
  <c r="BN40"/>
  <c r="BL40"/>
  <c r="BN39"/>
  <c r="BL39"/>
  <c r="BK44"/>
  <c r="BM43"/>
  <c r="BK43"/>
  <c r="BM42"/>
  <c r="BK42"/>
  <c r="BM41"/>
  <c r="BK41"/>
  <c r="BM40"/>
  <c r="BK40"/>
  <c r="BM39"/>
  <c r="BK39"/>
  <c r="BQ58"/>
  <c r="BQ57"/>
  <c r="BP58"/>
  <c r="BP57"/>
  <c r="BG40"/>
  <c r="BH40"/>
  <c r="BG41"/>
  <c r="BH41"/>
  <c r="AV41"/>
  <c r="AV39"/>
  <c r="AW42"/>
  <c r="AW40"/>
  <c r="BB45"/>
  <c r="BB43"/>
  <c r="BA44"/>
  <c r="BA42"/>
  <c r="AZ45"/>
  <c r="AX45"/>
  <c r="AY44"/>
  <c r="AZ43"/>
  <c r="AX43"/>
  <c r="AY42"/>
  <c r="AZ41"/>
  <c r="AX41"/>
  <c r="AY40"/>
  <c r="AZ39"/>
  <c r="AX39"/>
  <c r="AV40"/>
  <c r="AW43"/>
  <c r="AW41"/>
  <c r="AW39"/>
  <c r="BB44"/>
  <c r="BA45"/>
  <c r="BA43"/>
  <c r="BA41"/>
  <c r="AY45"/>
  <c r="AZ44"/>
  <c r="AX44"/>
  <c r="AY43"/>
  <c r="AZ42"/>
  <c r="AX42"/>
  <c r="AY41"/>
  <c r="AZ40"/>
  <c r="AX40"/>
  <c r="AY39"/>
  <c r="BD49"/>
  <c r="BD47"/>
  <c r="BE50"/>
  <c r="BF49"/>
  <c r="BG48"/>
  <c r="BE48"/>
  <c r="BF47"/>
  <c r="BG46"/>
  <c r="BE46"/>
  <c r="BF45"/>
  <c r="BD50"/>
  <c r="BD48"/>
  <c r="BF50"/>
  <c r="BG49"/>
  <c r="BE49"/>
  <c r="BF48"/>
  <c r="BG47"/>
  <c r="BE47"/>
  <c r="BF46"/>
  <c r="BG45"/>
  <c r="BE45"/>
  <c r="BM36"/>
  <c r="BM38"/>
  <c r="BM37"/>
  <c r="BM35"/>
  <c r="BM34"/>
  <c r="BN34"/>
  <c r="BL34"/>
  <c r="BQ32"/>
  <c r="BO33"/>
  <c r="BN32"/>
  <c r="BP32"/>
  <c r="BO32"/>
  <c r="BP31"/>
  <c r="BO31"/>
  <c r="BP30"/>
  <c r="BO30"/>
  <c r="BQ31"/>
  <c r="BR31"/>
  <c r="BQ30"/>
  <c r="BR44"/>
  <c r="BJ44"/>
  <c r="BI44"/>
  <c r="BJ43"/>
  <c r="BI43"/>
  <c r="BJ42"/>
  <c r="BI42"/>
  <c r="BJ41"/>
  <c r="BI41"/>
  <c r="T4" i="6"/>
  <c r="BU35" i="1" l="1"/>
  <c r="BU37"/>
  <c r="BU36"/>
  <c r="AT121"/>
  <c r="AV119"/>
  <c r="AU118"/>
  <c r="AT117"/>
  <c r="AS119"/>
  <c r="AU121"/>
  <c r="AV120"/>
  <c r="AV118"/>
  <c r="AU117"/>
  <c r="AT116"/>
  <c r="AS118"/>
  <c r="AU115"/>
  <c r="AR114"/>
  <c r="AW117"/>
  <c r="AW118"/>
  <c r="CC122"/>
  <c r="AV113"/>
  <c r="CC123"/>
  <c r="AV114"/>
  <c r="CC121"/>
  <c r="AU113"/>
  <c r="BR42"/>
  <c r="BR41"/>
  <c r="BR43"/>
  <c r="W40" i="7"/>
  <c r="M21"/>
  <c r="L21"/>
  <c r="M20"/>
  <c r="L20"/>
  <c r="CC133" i="1"/>
  <c r="AQ118"/>
  <c r="AQ117"/>
  <c r="CC128"/>
  <c r="AP114"/>
  <c r="AP115"/>
  <c r="BP42"/>
  <c r="BP43"/>
  <c r="BP44"/>
  <c r="BF41"/>
  <c r="CC31"/>
  <c r="BQ44"/>
  <c r="BQ43"/>
  <c r="BQ42"/>
  <c r="BQ41"/>
  <c r="BO41"/>
  <c r="BQ40"/>
  <c r="BO40"/>
  <c r="BQ39"/>
  <c r="BO39"/>
  <c r="BQ38"/>
  <c r="BO38"/>
  <c r="BQ37"/>
  <c r="BO37"/>
  <c r="BQ36"/>
  <c r="BO36"/>
  <c r="BO44"/>
  <c r="BO43"/>
  <c r="BO42"/>
  <c r="BP41"/>
  <c r="BR40"/>
  <c r="BP40"/>
  <c r="BR39"/>
  <c r="BP39"/>
  <c r="BR38"/>
  <c r="BP38"/>
  <c r="BR37"/>
  <c r="BP37"/>
  <c r="BR36"/>
  <c r="BP36"/>
  <c r="BN45"/>
  <c r="BM45"/>
  <c r="BL45"/>
  <c r="BL46"/>
  <c r="BO48"/>
  <c r="BN48"/>
  <c r="BM48"/>
  <c r="BO47"/>
  <c r="BN47"/>
  <c r="BM47"/>
  <c r="BO46"/>
  <c r="BN46"/>
  <c r="BM46"/>
  <c r="BP48"/>
  <c r="BP47"/>
  <c r="BP46"/>
  <c r="BL47"/>
  <c r="BK47"/>
  <c r="BK46"/>
  <c r="BJ47"/>
  <c r="BJ46"/>
  <c r="BM75"/>
  <c r="BL77"/>
  <c r="BN76"/>
  <c r="BN75"/>
  <c r="BO76"/>
  <c r="BO75"/>
  <c r="BO74"/>
  <c r="BO73"/>
  <c r="BN74"/>
  <c r="BM74"/>
  <c r="BN73"/>
  <c r="BM73"/>
  <c r="BP68"/>
  <c r="BP67"/>
  <c r="BP66"/>
  <c r="BP65"/>
  <c r="BN70"/>
  <c r="BN69"/>
  <c r="BO68"/>
  <c r="BN68"/>
  <c r="BO67"/>
  <c r="BN67"/>
  <c r="BO66"/>
  <c r="BN66"/>
  <c r="BO65"/>
  <c r="BN65"/>
  <c r="BP62"/>
  <c r="BO62"/>
  <c r="BP61"/>
  <c r="BO61"/>
  <c r="BP60"/>
  <c r="BO60"/>
  <c r="BO63"/>
  <c r="BP63"/>
  <c r="BL53"/>
  <c r="BK53"/>
  <c r="BL52"/>
  <c r="BK52"/>
  <c r="BL51"/>
  <c r="BK51"/>
  <c r="BL50"/>
  <c r="BK50"/>
  <c r="BL49"/>
  <c r="BK49"/>
  <c r="BL48"/>
  <c r="BK48"/>
  <c r="BK54"/>
  <c r="BL54"/>
  <c r="BN53"/>
  <c r="BM53"/>
  <c r="BN52"/>
  <c r="BM52"/>
  <c r="BN51"/>
  <c r="BM51"/>
  <c r="BN50"/>
  <c r="BM50"/>
  <c r="BM54"/>
  <c r="BN54"/>
  <c r="BP49"/>
  <c r="BO49"/>
  <c r="BQ51"/>
  <c r="BP51"/>
  <c r="BO51"/>
  <c r="BQ50"/>
  <c r="BP50"/>
  <c r="BO50"/>
  <c r="BQ52"/>
  <c r="BP52"/>
  <c r="BO52"/>
  <c r="BP55"/>
  <c r="BO55"/>
  <c r="BP54"/>
  <c r="BO54"/>
  <c r="BM60"/>
  <c r="BL60"/>
  <c r="BK60"/>
  <c r="BM59"/>
  <c r="BL59"/>
  <c r="BK59"/>
  <c r="BM58"/>
  <c r="BL58"/>
  <c r="BK58"/>
  <c r="BN57"/>
  <c r="BM57"/>
  <c r="BL57"/>
  <c r="BK57"/>
  <c r="BN56"/>
  <c r="BM56"/>
  <c r="BL56"/>
  <c r="BK56"/>
  <c r="BN55"/>
  <c r="BM55"/>
  <c r="BL55"/>
  <c r="BK55"/>
  <c r="BJ62"/>
  <c r="BI62"/>
  <c r="BJ61"/>
  <c r="BI61"/>
  <c r="BJ59"/>
  <c r="BI59"/>
  <c r="BH59"/>
  <c r="BJ58"/>
  <c r="BI58"/>
  <c r="BH58"/>
  <c r="BJ57"/>
  <c r="BI57"/>
  <c r="BH57"/>
  <c r="BJ56"/>
  <c r="BI56"/>
  <c r="BH56"/>
  <c r="BJ55"/>
  <c r="BI55"/>
  <c r="BH55"/>
  <c r="BJ54"/>
  <c r="BI54"/>
  <c r="BH54"/>
  <c r="BJ53"/>
  <c r="BI53"/>
  <c r="BH53"/>
  <c r="BJ52"/>
  <c r="BI52"/>
  <c r="BH52"/>
  <c r="BJ51"/>
  <c r="BI51"/>
  <c r="BH51"/>
  <c r="S5" i="7"/>
  <c r="S4"/>
  <c r="S3"/>
  <c r="B5"/>
  <c r="B4"/>
  <c r="B3"/>
  <c r="C4" i="6"/>
  <c r="C3"/>
  <c r="C2"/>
  <c r="T3"/>
  <c r="T2"/>
  <c r="BG62" i="1" l="1"/>
  <c r="BF62"/>
  <c r="BE62"/>
  <c r="BD62"/>
  <c r="BG61"/>
  <c r="BF61"/>
  <c r="BG60"/>
  <c r="BF60"/>
  <c r="BG59"/>
  <c r="BF59"/>
  <c r="BG58"/>
  <c r="BF58"/>
  <c r="BG57"/>
  <c r="BF57"/>
  <c r="BG56"/>
  <c r="BF56"/>
  <c r="BG55"/>
  <c r="BF55"/>
  <c r="BE61"/>
  <c r="BD61"/>
  <c r="BE60"/>
  <c r="BD60"/>
  <c r="BE59"/>
  <c r="BD59"/>
  <c r="BE58"/>
  <c r="BD58"/>
  <c r="BE57"/>
  <c r="BD57"/>
  <c r="BE56"/>
  <c r="BD56"/>
  <c r="BE55"/>
  <c r="BD55"/>
  <c r="BL75"/>
  <c r="P10" i="7"/>
  <c r="L23"/>
  <c r="I32"/>
  <c r="J32"/>
  <c r="K32"/>
  <c r="L32"/>
  <c r="I33"/>
  <c r="J33"/>
  <c r="K33"/>
  <c r="L33"/>
  <c r="I34"/>
  <c r="J34"/>
  <c r="K34"/>
  <c r="L34"/>
  <c r="I35"/>
  <c r="J35"/>
  <c r="K35"/>
  <c r="L35"/>
  <c r="I36"/>
  <c r="J36"/>
  <c r="K36"/>
  <c r="L36"/>
  <c r="P36"/>
  <c r="J37"/>
  <c r="K37"/>
  <c r="L37"/>
  <c r="J38"/>
  <c r="D39"/>
  <c r="D40"/>
  <c r="E40"/>
  <c r="F45"/>
  <c r="G45"/>
  <c r="G46"/>
  <c r="G47"/>
  <c r="F48"/>
  <c r="F49"/>
  <c r="H49"/>
  <c r="L49"/>
  <c r="F50"/>
  <c r="G50"/>
  <c r="H50"/>
  <c r="F51"/>
  <c r="G51"/>
  <c r="H51"/>
  <c r="F52"/>
  <c r="G52"/>
  <c r="AC7" i="6" l="1"/>
  <c r="AE7" s="1"/>
  <c r="AC9"/>
  <c r="AE9" s="1"/>
  <c r="AC11"/>
  <c r="AE11" s="1"/>
  <c r="AC13"/>
  <c r="AE13" s="1"/>
  <c r="AC15"/>
  <c r="AE15" s="1"/>
  <c r="AC17"/>
  <c r="AE17" s="1"/>
  <c r="AC19"/>
  <c r="AE19" s="1"/>
  <c r="M11" s="1"/>
  <c r="AC21"/>
  <c r="AE21" s="1"/>
  <c r="AA16" i="7"/>
  <c r="AC16" s="1"/>
  <c r="AA19"/>
  <c r="AC19" s="1"/>
  <c r="AA14"/>
  <c r="AC14" s="1"/>
  <c r="AA12"/>
  <c r="AC12" s="1"/>
  <c r="AA10"/>
  <c r="AC10" s="1"/>
  <c r="AA9"/>
  <c r="AC9" s="1"/>
  <c r="AA21"/>
  <c r="AC21" s="1"/>
  <c r="AA23"/>
  <c r="AC23" s="1"/>
  <c r="AC24"/>
  <c r="AC30"/>
  <c r="AC28"/>
  <c r="AC31"/>
  <c r="AC33"/>
  <c r="AC35"/>
  <c r="AC37"/>
  <c r="AC39"/>
  <c r="AC8" i="6"/>
  <c r="AE8" s="1"/>
  <c r="AC10"/>
  <c r="AE10" s="1"/>
  <c r="AC12"/>
  <c r="AE12" s="1"/>
  <c r="Y12" s="1"/>
  <c r="AC14"/>
  <c r="AE14" s="1"/>
  <c r="AC16"/>
  <c r="AE16" s="1"/>
  <c r="AC18"/>
  <c r="AE18" s="1"/>
  <c r="AC20"/>
  <c r="AE20" s="1"/>
  <c r="AA17" i="7"/>
  <c r="AC17" s="1"/>
  <c r="AC22" i="6"/>
  <c r="AE22" s="1"/>
  <c r="AA15" i="7"/>
  <c r="AC15" s="1"/>
  <c r="AA18"/>
  <c r="AC18" s="1"/>
  <c r="AA13"/>
  <c r="AC13" s="1"/>
  <c r="AA11"/>
  <c r="AC11" s="1"/>
  <c r="AA7"/>
  <c r="AC7" s="1"/>
  <c r="AA8"/>
  <c r="AC8" s="1"/>
  <c r="AA20"/>
  <c r="AC20" s="1"/>
  <c r="AA22"/>
  <c r="AC22" s="1"/>
  <c r="AC26"/>
  <c r="K17" s="1"/>
  <c r="AC25"/>
  <c r="AC27"/>
  <c r="AC29"/>
  <c r="AC32"/>
  <c r="AC34"/>
  <c r="AC36"/>
  <c r="AC38"/>
  <c r="H22" s="1"/>
  <c r="J23" l="1"/>
  <c r="K21"/>
  <c r="K19"/>
  <c r="J26"/>
  <c r="J24"/>
  <c r="J22"/>
  <c r="J20"/>
  <c r="K20"/>
  <c r="J19"/>
  <c r="J25"/>
  <c r="J21"/>
  <c r="W38"/>
  <c r="H20"/>
  <c r="H21"/>
  <c r="W34"/>
  <c r="I22"/>
  <c r="I20"/>
  <c r="I27"/>
  <c r="I26"/>
  <c r="I25"/>
  <c r="I24"/>
  <c r="I23"/>
  <c r="I21"/>
  <c r="I19"/>
  <c r="W32"/>
  <c r="E18"/>
  <c r="E19"/>
  <c r="W37"/>
  <c r="F22"/>
  <c r="F21"/>
  <c r="W31"/>
  <c r="G17"/>
  <c r="G16"/>
  <c r="W30"/>
  <c r="I18"/>
  <c r="W36"/>
  <c r="E21"/>
  <c r="W27"/>
  <c r="J16"/>
  <c r="W25"/>
  <c r="K16"/>
  <c r="O20"/>
  <c r="N25"/>
  <c r="N23"/>
  <c r="N21"/>
  <c r="O21"/>
  <c r="N26"/>
  <c r="N24"/>
  <c r="N22"/>
  <c r="N20"/>
  <c r="W35"/>
  <c r="H19"/>
  <c r="W26"/>
  <c r="M17"/>
  <c r="W28"/>
  <c r="K18"/>
  <c r="J18"/>
  <c r="W29"/>
  <c r="W39"/>
  <c r="L19"/>
  <c r="W33"/>
  <c r="R10"/>
  <c r="W8"/>
  <c r="Q11"/>
  <c r="I15"/>
  <c r="H12"/>
  <c r="I14"/>
  <c r="I11"/>
  <c r="I13"/>
  <c r="W18"/>
  <c r="H11"/>
  <c r="H13"/>
  <c r="I12"/>
  <c r="D14"/>
  <c r="D13"/>
  <c r="G14"/>
  <c r="G13"/>
  <c r="F14"/>
  <c r="F13"/>
  <c r="E14"/>
  <c r="E13"/>
  <c r="W15"/>
  <c r="Y22" i="6"/>
  <c r="G11"/>
  <c r="G13"/>
  <c r="H11"/>
  <c r="H13"/>
  <c r="G10"/>
  <c r="G12"/>
  <c r="H10"/>
  <c r="H12"/>
  <c r="I7" i="7"/>
  <c r="K7"/>
  <c r="K8"/>
  <c r="K9"/>
  <c r="K10"/>
  <c r="L11"/>
  <c r="J7"/>
  <c r="J8"/>
  <c r="J9"/>
  <c r="J10"/>
  <c r="K11"/>
  <c r="M12"/>
  <c r="M13"/>
  <c r="I8"/>
  <c r="I9"/>
  <c r="I10"/>
  <c r="J11"/>
  <c r="L7"/>
  <c r="L8"/>
  <c r="L9"/>
  <c r="L10"/>
  <c r="J12"/>
  <c r="M11"/>
  <c r="W17"/>
  <c r="L9" i="6"/>
  <c r="K8"/>
  <c r="J10"/>
  <c r="K9"/>
  <c r="M7"/>
  <c r="M8"/>
  <c r="L7"/>
  <c r="M9"/>
  <c r="L8"/>
  <c r="K7"/>
  <c r="Y8"/>
  <c r="AZ54" i="1"/>
  <c r="BA50"/>
  <c r="AY52"/>
  <c r="AZ53"/>
  <c r="BA54"/>
  <c r="AY51"/>
  <c r="AZ52"/>
  <c r="BA53"/>
  <c r="AY50"/>
  <c r="AZ51"/>
  <c r="BA52"/>
  <c r="AY54"/>
  <c r="AZ50"/>
  <c r="BA51"/>
  <c r="AY53"/>
  <c r="P17" i="7"/>
  <c r="Q14"/>
  <c r="P16"/>
  <c r="Q13"/>
  <c r="W21"/>
  <c r="P15"/>
  <c r="Q12"/>
  <c r="Q15"/>
  <c r="W9"/>
  <c r="Q10"/>
  <c r="P11"/>
  <c r="O10"/>
  <c r="O11"/>
  <c r="W12"/>
  <c r="L12"/>
  <c r="L14"/>
  <c r="J15"/>
  <c r="K12"/>
  <c r="K14"/>
  <c r="J14"/>
  <c r="L15"/>
  <c r="L13"/>
  <c r="J13"/>
  <c r="K15"/>
  <c r="K13"/>
  <c r="W19"/>
  <c r="G7" i="6"/>
  <c r="G9"/>
  <c r="H8"/>
  <c r="I9"/>
  <c r="H7"/>
  <c r="I8"/>
  <c r="J9"/>
  <c r="Y7"/>
  <c r="I7"/>
  <c r="J8"/>
  <c r="G8"/>
  <c r="J7"/>
  <c r="H9"/>
  <c r="AM72" i="1"/>
  <c r="AI72"/>
  <c r="AJ72"/>
  <c r="AG66"/>
  <c r="AJ63"/>
  <c r="AN63"/>
  <c r="AH64"/>
  <c r="AL64"/>
  <c r="AP64"/>
  <c r="AJ65"/>
  <c r="AN65"/>
  <c r="AH66"/>
  <c r="AL66"/>
  <c r="AP66"/>
  <c r="AJ67"/>
  <c r="AN67"/>
  <c r="AH68"/>
  <c r="AL68"/>
  <c r="AP68"/>
  <c r="AK69"/>
  <c r="AO69"/>
  <c r="AL70"/>
  <c r="AJ71"/>
  <c r="AN71"/>
  <c r="AL73"/>
  <c r="AG63"/>
  <c r="AG67"/>
  <c r="AK63"/>
  <c r="AO63"/>
  <c r="AI64"/>
  <c r="AM64"/>
  <c r="AQ64"/>
  <c r="AK65"/>
  <c r="AO65"/>
  <c r="AI66"/>
  <c r="AM66"/>
  <c r="AQ66"/>
  <c r="AK67"/>
  <c r="AO67"/>
  <c r="AI68"/>
  <c r="AM68"/>
  <c r="AH69"/>
  <c r="AL69"/>
  <c r="AI70"/>
  <c r="AM70"/>
  <c r="AK71"/>
  <c r="AI73"/>
  <c r="AM73"/>
  <c r="AK72"/>
  <c r="AL72"/>
  <c r="AG64"/>
  <c r="AH63"/>
  <c r="AL63"/>
  <c r="AP63"/>
  <c r="AJ64"/>
  <c r="AN64"/>
  <c r="AH65"/>
  <c r="AL65"/>
  <c r="AP65"/>
  <c r="AJ66"/>
  <c r="AN66"/>
  <c r="AH67"/>
  <c r="AL67"/>
  <c r="AP67"/>
  <c r="AJ68"/>
  <c r="AN68"/>
  <c r="AI69"/>
  <c r="AM69"/>
  <c r="AJ70"/>
  <c r="AN70"/>
  <c r="AL71"/>
  <c r="AJ73"/>
  <c r="AG65"/>
  <c r="AI63"/>
  <c r="AM63"/>
  <c r="AQ63"/>
  <c r="AK64"/>
  <c r="AO64"/>
  <c r="AI65"/>
  <c r="AM65"/>
  <c r="AQ65"/>
  <c r="AK66"/>
  <c r="AO66"/>
  <c r="AI67"/>
  <c r="AM67"/>
  <c r="AQ67"/>
  <c r="AK68"/>
  <c r="AO68"/>
  <c r="AJ69"/>
  <c r="AN69"/>
  <c r="AK70"/>
  <c r="AI71"/>
  <c r="AM71"/>
  <c r="AK73"/>
  <c r="N15" i="7"/>
  <c r="W22"/>
  <c r="O15"/>
  <c r="P12"/>
  <c r="O14"/>
  <c r="W20"/>
  <c r="P14"/>
  <c r="O16"/>
  <c r="P13"/>
  <c r="R9"/>
  <c r="W7"/>
  <c r="N9"/>
  <c r="N10"/>
  <c r="W11"/>
  <c r="N13"/>
  <c r="N14"/>
  <c r="W13"/>
  <c r="M14"/>
  <c r="N11"/>
  <c r="N12"/>
  <c r="K12" i="6"/>
  <c r="J12"/>
  <c r="Y20"/>
  <c r="L10"/>
  <c r="M10"/>
  <c r="Y18"/>
  <c r="N11"/>
  <c r="Y16"/>
  <c r="Y14"/>
  <c r="P11"/>
  <c r="Q7"/>
  <c r="N7"/>
  <c r="Y10"/>
  <c r="Q8"/>
  <c r="N9"/>
  <c r="N8"/>
  <c r="Q9"/>
  <c r="AK75" i="1"/>
  <c r="AK76"/>
  <c r="AJ76"/>
  <c r="AJ75"/>
  <c r="W24" i="7"/>
  <c r="W23"/>
  <c r="M15"/>
  <c r="O9"/>
  <c r="P9"/>
  <c r="W10"/>
  <c r="O12"/>
  <c r="W14"/>
  <c r="O13"/>
  <c r="H14"/>
  <c r="W16"/>
  <c r="Y21" i="6"/>
  <c r="O12"/>
  <c r="L11"/>
  <c r="K10"/>
  <c r="K11"/>
  <c r="Y19"/>
  <c r="N12"/>
  <c r="Y17"/>
  <c r="N10"/>
  <c r="Y15"/>
  <c r="O10"/>
  <c r="Y13"/>
  <c r="P9"/>
  <c r="O9"/>
  <c r="O8"/>
  <c r="Y11"/>
  <c r="P7"/>
  <c r="P8"/>
  <c r="Y9"/>
  <c r="O7"/>
  <c r="AW61" i="1"/>
  <c r="AU54"/>
  <c r="AT55"/>
  <c r="AS56"/>
  <c r="AW56"/>
  <c r="AV57"/>
  <c r="AU58"/>
  <c r="AT59"/>
  <c r="AS60"/>
  <c r="AW60"/>
  <c r="AV61"/>
  <c r="AT54"/>
  <c r="AS55"/>
  <c r="AW55"/>
  <c r="AV56"/>
  <c r="AU57"/>
  <c r="AT58"/>
  <c r="AS59"/>
  <c r="AW59"/>
  <c r="AV60"/>
  <c r="AU61"/>
  <c r="AS54"/>
  <c r="AW54"/>
  <c r="AV55"/>
  <c r="AU56"/>
  <c r="AT57"/>
  <c r="AS58"/>
  <c r="AW58"/>
  <c r="AV59"/>
  <c r="AU60"/>
  <c r="AT61"/>
  <c r="AV54"/>
  <c r="AU55"/>
  <c r="AT56"/>
  <c r="AS57"/>
  <c r="AW57"/>
  <c r="AV58"/>
  <c r="AU59"/>
  <c r="AT60"/>
  <c r="AS61"/>
  <c r="AT125"/>
  <c r="CC120"/>
  <c r="CC119"/>
  <c r="CC118"/>
  <c r="BA114"/>
  <c r="CC116"/>
  <c r="CC115"/>
  <c r="CC114"/>
  <c r="CC117" l="1"/>
  <c r="BA108"/>
  <c r="CC113"/>
  <c r="BA113"/>
  <c r="AZ113"/>
  <c r="BC106"/>
  <c r="CC112"/>
  <c r="BB112"/>
  <c r="BA112"/>
  <c r="AZ112"/>
  <c r="AY112"/>
  <c r="AX112"/>
  <c r="BA106"/>
  <c r="CC111"/>
  <c r="BB111"/>
  <c r="BA111"/>
  <c r="AZ111"/>
  <c r="AY106"/>
  <c r="CC110"/>
  <c r="BB110"/>
  <c r="BA110"/>
  <c r="AZ110"/>
  <c r="CC109"/>
  <c r="BB109"/>
  <c r="BA109"/>
  <c r="AZ109"/>
  <c r="AY111"/>
  <c r="CC108"/>
  <c r="BB108"/>
  <c r="AY108"/>
  <c r="AW112"/>
  <c r="CC107"/>
  <c r="BC107"/>
  <c r="BB107"/>
  <c r="AT110"/>
  <c r="CC106"/>
  <c r="AQ111"/>
  <c r="CC104"/>
  <c r="AJ110"/>
  <c r="CC103"/>
  <c r="AE114"/>
  <c r="CC102"/>
  <c r="CC101"/>
  <c r="AU109"/>
  <c r="CC100"/>
  <c r="BD103"/>
  <c r="CC99"/>
  <c r="AZ103"/>
  <c r="CC98"/>
  <c r="BA102"/>
  <c r="CC97"/>
  <c r="CC96"/>
  <c r="BC103"/>
  <c r="CC95"/>
  <c r="BC102"/>
  <c r="CC94"/>
  <c r="BC101"/>
  <c r="CC93"/>
  <c r="BE102"/>
  <c r="CC92"/>
  <c r="AN100"/>
  <c r="CC81"/>
  <c r="AJ98"/>
  <c r="BA101" l="1"/>
  <c r="BB101"/>
  <c r="AY107"/>
  <c r="AZ106"/>
  <c r="AZ108"/>
  <c r="AZ107"/>
  <c r="CC105"/>
  <c r="AS111"/>
  <c r="AS96"/>
  <c r="AS94"/>
  <c r="AR94"/>
  <c r="AY100"/>
  <c r="AW100"/>
  <c r="AU100"/>
  <c r="AY99"/>
  <c r="AW99"/>
  <c r="AU99"/>
  <c r="AY98"/>
  <c r="AW98"/>
  <c r="AU98"/>
  <c r="AY97"/>
  <c r="AW97"/>
  <c r="AU97"/>
  <c r="AY96"/>
  <c r="AW96"/>
  <c r="AU96"/>
  <c r="AY95"/>
  <c r="AW95"/>
  <c r="AU95"/>
  <c r="AY94"/>
  <c r="AW94"/>
  <c r="AU94"/>
  <c r="AY93"/>
  <c r="AW93"/>
  <c r="AU93"/>
  <c r="AY92"/>
  <c r="AW92"/>
  <c r="AU92"/>
  <c r="AS92"/>
  <c r="AS97"/>
  <c r="AS95"/>
  <c r="AS93"/>
  <c r="AR93"/>
  <c r="AX100"/>
  <c r="AV100"/>
  <c r="AT100"/>
  <c r="AX99"/>
  <c r="AV99"/>
  <c r="AT99"/>
  <c r="AX98"/>
  <c r="AV98"/>
  <c r="AT98"/>
  <c r="AX97"/>
  <c r="AV97"/>
  <c r="AT97"/>
  <c r="AX96"/>
  <c r="AV96"/>
  <c r="AT96"/>
  <c r="AX95"/>
  <c r="AV95"/>
  <c r="AT95"/>
  <c r="AX94"/>
  <c r="AV94"/>
  <c r="AT94"/>
  <c r="AX93"/>
  <c r="AV93"/>
  <c r="AT93"/>
  <c r="AX92"/>
  <c r="AV92"/>
  <c r="AT92"/>
  <c r="AR92"/>
  <c r="CC83"/>
  <c r="CC88"/>
  <c r="CC85"/>
  <c r="AT101"/>
  <c r="CC91"/>
  <c r="AV101"/>
  <c r="AA92"/>
  <c r="AC92"/>
  <c r="AB93"/>
  <c r="BC93"/>
  <c r="BE93"/>
  <c r="AB94"/>
  <c r="AZ94"/>
  <c r="BC94"/>
  <c r="BE94"/>
  <c r="AA95"/>
  <c r="AC95"/>
  <c r="AZ95"/>
  <c r="BB95"/>
  <c r="BD95"/>
  <c r="AB96"/>
  <c r="AG96"/>
  <c r="AI96"/>
  <c r="BA96"/>
  <c r="BC96"/>
  <c r="BE96"/>
  <c r="AA97"/>
  <c r="AC97"/>
  <c r="AH97"/>
  <c r="AJ97"/>
  <c r="AN97"/>
  <c r="AR97"/>
  <c r="AZ97"/>
  <c r="BB97"/>
  <c r="BD97"/>
  <c r="AB98"/>
  <c r="AG98"/>
  <c r="AI98"/>
  <c r="AM98"/>
  <c r="AO98"/>
  <c r="AS98"/>
  <c r="BA98"/>
  <c r="BC98"/>
  <c r="BE98"/>
  <c r="AB99"/>
  <c r="AM99"/>
  <c r="AO99"/>
  <c r="AS99"/>
  <c r="BA99"/>
  <c r="BC99"/>
  <c r="BE99"/>
  <c r="AB100"/>
  <c r="AM100"/>
  <c r="AO100"/>
  <c r="AS100"/>
  <c r="BA100"/>
  <c r="BC100"/>
  <c r="BE100"/>
  <c r="AU101"/>
  <c r="AW101"/>
  <c r="AZ101"/>
  <c r="BD101"/>
  <c r="AT102"/>
  <c r="AV102"/>
  <c r="AZ102"/>
  <c r="BB102"/>
  <c r="AC103"/>
  <c r="AE103"/>
  <c r="AT103"/>
  <c r="AV103"/>
  <c r="AY103"/>
  <c r="AD104"/>
  <c r="AF104"/>
  <c r="AU104"/>
  <c r="AW104"/>
  <c r="AC105"/>
  <c r="AE105"/>
  <c r="AT105"/>
  <c r="AV105"/>
  <c r="AI106"/>
  <c r="AT106"/>
  <c r="AV106"/>
  <c r="AH107"/>
  <c r="AJ107"/>
  <c r="AU107"/>
  <c r="AW107"/>
  <c r="AI108"/>
  <c r="AS108"/>
  <c r="AU108"/>
  <c r="AW108"/>
  <c r="AH109"/>
  <c r="AJ109"/>
  <c r="AT109"/>
  <c r="AV109"/>
  <c r="AX109"/>
  <c r="X110"/>
  <c r="Z110"/>
  <c r="AB110"/>
  <c r="AD110"/>
  <c r="AI110"/>
  <c r="AO110"/>
  <c r="AQ110"/>
  <c r="AS110"/>
  <c r="AU110"/>
  <c r="AW110"/>
  <c r="AY110"/>
  <c r="Y111"/>
  <c r="AA111"/>
  <c r="AC111"/>
  <c r="AE111"/>
  <c r="AP111"/>
  <c r="AR111"/>
  <c r="AT111"/>
  <c r="AV111"/>
  <c r="AX111"/>
  <c r="X112"/>
  <c r="Z112"/>
  <c r="AB112"/>
  <c r="AD112"/>
  <c r="AT112"/>
  <c r="AV112"/>
  <c r="X113"/>
  <c r="Z113"/>
  <c r="AB113"/>
  <c r="AD113"/>
  <c r="X114"/>
  <c r="Z114"/>
  <c r="AB114"/>
  <c r="AD114"/>
  <c r="CC80"/>
  <c r="CC82"/>
  <c r="CC84"/>
  <c r="CC86"/>
  <c r="CC87"/>
  <c r="CC89"/>
  <c r="CC90"/>
  <c r="AB92"/>
  <c r="BF92"/>
  <c r="AA93"/>
  <c r="AC93"/>
  <c r="BD93"/>
  <c r="BG93"/>
  <c r="AA94"/>
  <c r="AC94"/>
  <c r="BA94"/>
  <c r="BD94"/>
  <c r="AB95"/>
  <c r="BA95"/>
  <c r="BC95"/>
  <c r="BE95"/>
  <c r="AA96"/>
  <c r="AC96"/>
  <c r="AH96"/>
  <c r="AJ96"/>
  <c r="AZ96"/>
  <c r="BB96"/>
  <c r="BD96"/>
  <c r="AB97"/>
  <c r="AG97"/>
  <c r="AI97"/>
  <c r="AM97"/>
  <c r="AO97"/>
  <c r="BA97"/>
  <c r="BC97"/>
  <c r="BE97"/>
  <c r="AA98"/>
  <c r="AC98"/>
  <c r="AH98"/>
  <c r="AN98"/>
  <c r="AR98"/>
  <c r="AZ98"/>
  <c r="BB98"/>
  <c r="BD98"/>
  <c r="BF98"/>
  <c r="AA99"/>
  <c r="AC99"/>
  <c r="AN99"/>
  <c r="AR99"/>
  <c r="AZ99"/>
  <c r="BB99"/>
  <c r="BD99"/>
  <c r="BF99"/>
  <c r="AA100"/>
  <c r="AC100"/>
  <c r="AR100"/>
  <c r="AZ100"/>
  <c r="BB100"/>
  <c r="BD100"/>
  <c r="BF100"/>
  <c r="AY101"/>
  <c r="AU102"/>
  <c r="AW102"/>
  <c r="AD103"/>
  <c r="AF103"/>
  <c r="AU103"/>
  <c r="AW103"/>
  <c r="AC104"/>
  <c r="AE104"/>
  <c r="AT104"/>
  <c r="AV104"/>
  <c r="AD105"/>
  <c r="AF105"/>
  <c r="AU105"/>
  <c r="AW105"/>
  <c r="AH106"/>
  <c r="AJ106"/>
  <c r="AU106"/>
  <c r="AW106"/>
  <c r="AI107"/>
  <c r="AT107"/>
  <c r="AV107"/>
  <c r="AH108"/>
  <c r="AJ108"/>
  <c r="AT108"/>
  <c r="AV108"/>
  <c r="AX108"/>
  <c r="AI109"/>
  <c r="AS109"/>
  <c r="AW109"/>
  <c r="AY109"/>
  <c r="Y110"/>
  <c r="AA110"/>
  <c r="AC110"/>
  <c r="AE110"/>
  <c r="AH110"/>
  <c r="AP110"/>
  <c r="AR110"/>
  <c r="AV110"/>
  <c r="AX110"/>
  <c r="X111"/>
  <c r="Z111"/>
  <c r="AB111"/>
  <c r="AD111"/>
  <c r="AO111"/>
  <c r="AU111"/>
  <c r="AW111"/>
  <c r="Y112"/>
  <c r="AA112"/>
  <c r="AC112"/>
  <c r="AE112"/>
  <c r="AU112"/>
  <c r="Y113"/>
  <c r="AA113"/>
  <c r="AC113"/>
  <c r="AE113"/>
  <c r="Y114"/>
  <c r="AA114"/>
  <c r="AC114"/>
  <c r="CC79"/>
  <c r="CC78"/>
  <c r="CC77"/>
  <c r="CC74"/>
  <c r="CC73"/>
  <c r="CC71"/>
  <c r="CC70"/>
  <c r="CC76" l="1"/>
  <c r="AE89"/>
  <c r="AF88"/>
  <c r="AD88"/>
  <c r="AB88"/>
  <c r="AF87"/>
  <c r="AD87"/>
  <c r="AB87"/>
  <c r="AF86"/>
  <c r="AD86"/>
  <c r="AB86"/>
  <c r="AF85"/>
  <c r="AD85"/>
  <c r="AB85"/>
  <c r="AF84"/>
  <c r="AD84"/>
  <c r="AB84"/>
  <c r="AF83"/>
  <c r="AD83"/>
  <c r="AB83"/>
  <c r="AF82"/>
  <c r="AD82"/>
  <c r="AB82"/>
  <c r="AF81"/>
  <c r="AD81"/>
  <c r="AB81"/>
  <c r="AD89"/>
  <c r="AC88"/>
  <c r="AE87"/>
  <c r="AA87"/>
  <c r="AC86"/>
  <c r="AE85"/>
  <c r="AA85"/>
  <c r="AC84"/>
  <c r="AE83"/>
  <c r="AA83"/>
  <c r="AC82"/>
  <c r="AE81"/>
  <c r="AA81"/>
  <c r="AF89"/>
  <c r="AE88"/>
  <c r="AA88"/>
  <c r="AC87"/>
  <c r="AE86"/>
  <c r="AA86"/>
  <c r="AC85"/>
  <c r="AE84"/>
  <c r="AA84"/>
  <c r="AC83"/>
  <c r="AE82"/>
  <c r="AA82"/>
  <c r="AC81"/>
  <c r="BL64"/>
  <c r="BJ64"/>
  <c r="BL63"/>
  <c r="BJ63"/>
  <c r="BL68"/>
  <c r="BJ68"/>
  <c r="BM67"/>
  <c r="BK67"/>
  <c r="BI67"/>
  <c r="BL66"/>
  <c r="BJ66"/>
  <c r="BM65"/>
  <c r="BK65"/>
  <c r="BI65"/>
  <c r="BH67"/>
  <c r="BH65"/>
  <c r="BM64"/>
  <c r="BK64"/>
  <c r="BM63"/>
  <c r="BK63"/>
  <c r="BM68"/>
  <c r="BK68"/>
  <c r="BI68"/>
  <c r="BL67"/>
  <c r="BJ67"/>
  <c r="BM66"/>
  <c r="BK66"/>
  <c r="BI66"/>
  <c r="BL65"/>
  <c r="BJ65"/>
  <c r="BH68"/>
  <c r="BH66"/>
  <c r="BK73"/>
  <c r="BK72"/>
  <c r="BK71"/>
  <c r="BI73"/>
  <c r="BI71"/>
  <c r="BI70"/>
  <c r="BJ73"/>
  <c r="BJ72"/>
  <c r="BJ71"/>
  <c r="BI72"/>
  <c r="BG73"/>
  <c r="BG72"/>
  <c r="BF72"/>
  <c r="BH73"/>
  <c r="BH72"/>
  <c r="BF73"/>
  <c r="BJ74"/>
  <c r="BJ75"/>
  <c r="BG76"/>
  <c r="BG75"/>
  <c r="BE76"/>
  <c r="BC76"/>
  <c r="BD75"/>
  <c r="BE74"/>
  <c r="BC74"/>
  <c r="BB75"/>
  <c r="BH76"/>
  <c r="BF76"/>
  <c r="BF75"/>
  <c r="BD76"/>
  <c r="BE75"/>
  <c r="BC75"/>
  <c r="BD74"/>
  <c r="BB76"/>
  <c r="BB74"/>
  <c r="BF81"/>
  <c r="BF80"/>
  <c r="BF79"/>
  <c r="BG78"/>
  <c r="BE78"/>
  <c r="BD78"/>
  <c r="BG81"/>
  <c r="BG80"/>
  <c r="BG79"/>
  <c r="BE79"/>
  <c r="BF78"/>
  <c r="BD79"/>
  <c r="BD83"/>
  <c r="BB83"/>
  <c r="BD82"/>
  <c r="BB82"/>
  <c r="BD81"/>
  <c r="BB81"/>
  <c r="AZ83"/>
  <c r="AZ81"/>
  <c r="BC83"/>
  <c r="BA83"/>
  <c r="BC82"/>
  <c r="BA82"/>
  <c r="BC81"/>
  <c r="BA81"/>
  <c r="AZ82"/>
  <c r="BL84"/>
  <c r="BK86"/>
  <c r="BI86"/>
  <c r="BK85"/>
  <c r="BI85"/>
  <c r="BK84"/>
  <c r="BI84"/>
  <c r="BK83"/>
  <c r="BI83"/>
  <c r="BG84"/>
  <c r="BG86"/>
  <c r="BL83"/>
  <c r="BJ86"/>
  <c r="BH86"/>
  <c r="BJ85"/>
  <c r="BH85"/>
  <c r="BJ84"/>
  <c r="BH84"/>
  <c r="BJ83"/>
  <c r="BH83"/>
  <c r="BG85"/>
  <c r="BG83"/>
  <c r="BB70"/>
  <c r="BC69"/>
  <c r="BA69"/>
  <c r="BB68"/>
  <c r="BC67"/>
  <c r="BA67"/>
  <c r="BB66"/>
  <c r="BC65"/>
  <c r="BA65"/>
  <c r="BB64"/>
  <c r="BC63"/>
  <c r="BA63"/>
  <c r="BB62"/>
  <c r="AZ70"/>
  <c r="AZ68"/>
  <c r="AZ66"/>
  <c r="AZ64"/>
  <c r="AZ62"/>
  <c r="BC70"/>
  <c r="BA70"/>
  <c r="BB69"/>
  <c r="BC68"/>
  <c r="BA68"/>
  <c r="BB67"/>
  <c r="BC66"/>
  <c r="BA66"/>
  <c r="BB65"/>
  <c r="BC64"/>
  <c r="BA64"/>
  <c r="BB63"/>
  <c r="BC62"/>
  <c r="BA62"/>
  <c r="AZ69"/>
  <c r="AZ67"/>
  <c r="AZ65"/>
  <c r="AZ63"/>
  <c r="BL70"/>
  <c r="BM69"/>
  <c r="BK69"/>
  <c r="BJ69"/>
  <c r="BM70"/>
  <c r="BK70"/>
  <c r="BL69"/>
  <c r="BJ70"/>
  <c r="BK81"/>
  <c r="BJ81"/>
  <c r="BI81"/>
  <c r="BK80"/>
  <c r="BJ80"/>
  <c r="AQ83"/>
  <c r="AO83"/>
  <c r="AP82"/>
  <c r="AQ81"/>
  <c r="AO81"/>
  <c r="AN82"/>
  <c r="AP83"/>
  <c r="AQ82"/>
  <c r="AO82"/>
  <c r="AP81"/>
  <c r="AN83"/>
  <c r="AN81"/>
  <c r="CC69"/>
  <c r="AV84"/>
  <c r="AU83"/>
  <c r="AV82"/>
  <c r="AT82"/>
  <c r="AU81"/>
  <c r="AS82"/>
  <c r="AS81"/>
  <c r="AV83"/>
  <c r="AT83"/>
  <c r="AU82"/>
  <c r="AV81"/>
  <c r="AT81"/>
  <c r="AS83"/>
  <c r="CC72"/>
  <c r="AO94"/>
  <c r="AM94"/>
  <c r="AK94"/>
  <c r="AO93"/>
  <c r="AM93"/>
  <c r="AK93"/>
  <c r="AN92"/>
  <c r="AL92"/>
  <c r="AJ92"/>
  <c r="AN91"/>
  <c r="AL91"/>
  <c r="AJ91"/>
  <c r="AN94"/>
  <c r="AL94"/>
  <c r="AJ94"/>
  <c r="AN93"/>
  <c r="AL93"/>
  <c r="AJ93"/>
  <c r="AO92"/>
  <c r="AM92"/>
  <c r="AK92"/>
  <c r="AO91"/>
  <c r="AM91"/>
  <c r="AK91"/>
  <c r="AW91"/>
  <c r="AU91"/>
  <c r="AS91"/>
  <c r="AQ91"/>
  <c r="AW90"/>
  <c r="AU90"/>
  <c r="AS90"/>
  <c r="AQ90"/>
  <c r="AV91"/>
  <c r="AT91"/>
  <c r="AR91"/>
  <c r="AV90"/>
  <c r="AT90"/>
  <c r="AR90"/>
  <c r="CG75" l="1"/>
  <c r="CI75" l="1"/>
  <c r="CG160"/>
  <c r="CI160" s="1"/>
  <c r="BI88"/>
  <c r="CC75"/>
  <c r="BH88"/>
  <c r="BI90"/>
  <c r="BI89"/>
  <c r="BG88"/>
  <c r="BH89"/>
</calcChain>
</file>

<file path=xl/sharedStrings.xml><?xml version="1.0" encoding="utf-8"?>
<sst xmlns="http://schemas.openxmlformats.org/spreadsheetml/2006/main" count="1231" uniqueCount="480">
  <si>
    <t>Area</t>
  </si>
  <si>
    <t>Hectares</t>
  </si>
  <si>
    <t>Yengo</t>
  </si>
  <si>
    <t>Garigal</t>
  </si>
  <si>
    <t>Kuringai</t>
  </si>
  <si>
    <t>Muogamarra</t>
  </si>
  <si>
    <t>Dharug</t>
  </si>
  <si>
    <t>Murramarang</t>
  </si>
  <si>
    <t>Marramarra</t>
  </si>
  <si>
    <t>Great</t>
  </si>
  <si>
    <t>Dividing</t>
  </si>
  <si>
    <t>Range</t>
  </si>
  <si>
    <t>Code</t>
  </si>
  <si>
    <t>Total</t>
  </si>
  <si>
    <t>Khappinghat</t>
  </si>
  <si>
    <t>Towarri</t>
  </si>
  <si>
    <t>Myall</t>
  </si>
  <si>
    <t>Port Stephens</t>
  </si>
  <si>
    <t>Goonoo</t>
  </si>
  <si>
    <t>Goulburn River</t>
  </si>
  <si>
    <t>Goobang</t>
  </si>
  <si>
    <t>Canobolas</t>
  </si>
  <si>
    <t>Winburndale</t>
  </si>
  <si>
    <t>Gardens Stone</t>
  </si>
  <si>
    <t>Wollemi</t>
  </si>
  <si>
    <t>Watagans</t>
  </si>
  <si>
    <t>Brisbane Water</t>
  </si>
  <si>
    <t>Cent Coast East</t>
  </si>
  <si>
    <t>Berowra Valley</t>
  </si>
  <si>
    <t>Lane Cove</t>
  </si>
  <si>
    <t>Hills</t>
  </si>
  <si>
    <t>Castlereagh</t>
  </si>
  <si>
    <t>Blue Mtns</t>
  </si>
  <si>
    <t>Nangar</t>
  </si>
  <si>
    <t>Weddin Mtns</t>
  </si>
  <si>
    <t>Copperhannia</t>
  </si>
  <si>
    <t>Kanangra Boyd</t>
  </si>
  <si>
    <t>Nattai</t>
  </si>
  <si>
    <t>Cord Avon Nepn</t>
  </si>
  <si>
    <t>Cataract</t>
  </si>
  <si>
    <t>Holsworthy</t>
  </si>
  <si>
    <t>Dharawal</t>
  </si>
  <si>
    <t>Royal</t>
  </si>
  <si>
    <t>Illawarra Escarp</t>
  </si>
  <si>
    <t>Illawarra Plain</t>
  </si>
  <si>
    <t>Jervis Bay</t>
  </si>
  <si>
    <t>Jerrawangala</t>
  </si>
  <si>
    <t>Bimberamala</t>
  </si>
  <si>
    <t>MUR</t>
  </si>
  <si>
    <t>Coolah Tops</t>
  </si>
  <si>
    <t>Barrington Tops</t>
  </si>
  <si>
    <t>BAR</t>
  </si>
  <si>
    <t>WOL</t>
  </si>
  <si>
    <t>YEN</t>
  </si>
  <si>
    <t>WAT</t>
  </si>
  <si>
    <t>BRI</t>
  </si>
  <si>
    <t>CCE</t>
  </si>
  <si>
    <t>KUR</t>
  </si>
  <si>
    <t>GAR</t>
  </si>
  <si>
    <t>MUO</t>
  </si>
  <si>
    <t>BER</t>
  </si>
  <si>
    <t>LAN</t>
  </si>
  <si>
    <t>MAR</t>
  </si>
  <si>
    <t>HIL</t>
  </si>
  <si>
    <t>CAS</t>
  </si>
  <si>
    <t>DHA</t>
  </si>
  <si>
    <t>TOW</t>
  </si>
  <si>
    <t>GBN</t>
  </si>
  <si>
    <t>GON</t>
  </si>
  <si>
    <t>GOB</t>
  </si>
  <si>
    <t>WIN</t>
  </si>
  <si>
    <t>GDN</t>
  </si>
  <si>
    <t>CAN</t>
  </si>
  <si>
    <t>NAN</t>
  </si>
  <si>
    <t>BLU</t>
  </si>
  <si>
    <t>WED</t>
  </si>
  <si>
    <t>ABC</t>
  </si>
  <si>
    <t>COP</t>
  </si>
  <si>
    <t>ROY</t>
  </si>
  <si>
    <t>NAT</t>
  </si>
  <si>
    <t>CDX</t>
  </si>
  <si>
    <t>CAT</t>
  </si>
  <si>
    <t>HOL</t>
  </si>
  <si>
    <t>DHW</t>
  </si>
  <si>
    <t>ILE</t>
  </si>
  <si>
    <t>ILP</t>
  </si>
  <si>
    <t>COO</t>
  </si>
  <si>
    <t>MYA</t>
  </si>
  <si>
    <t>PST</t>
  </si>
  <si>
    <t>KHA</t>
  </si>
  <si>
    <t>JER</t>
  </si>
  <si>
    <t>JEW</t>
  </si>
  <si>
    <t>BIM</t>
  </si>
  <si>
    <t>Abercrombie River</t>
  </si>
  <si>
    <t>WOK</t>
  </si>
  <si>
    <t>Woko</t>
  </si>
  <si>
    <t>KNB</t>
  </si>
  <si>
    <t>KND</t>
  </si>
  <si>
    <t>Kandos</t>
  </si>
  <si>
    <t>All</t>
  </si>
  <si>
    <t>Species</t>
  </si>
  <si>
    <t>%</t>
  </si>
  <si>
    <t>Comments</t>
  </si>
  <si>
    <t>This spreadsheet is a rough thumbnail map of the areas involved in plant distribution project.</t>
  </si>
  <si>
    <t>The full project will involve about 180 areas - from Carnarvon Gorge in Central Qld to Eyre Peninsula in SA.</t>
  </si>
  <si>
    <t>Each square on the map is approx 10km x 10km which equals 10000 ha (hectares)</t>
  </si>
  <si>
    <t>Note that 1ha = 100m x 100m (2 football fields) = 10000 sq metres = 2.47 acres</t>
  </si>
  <si>
    <t>So 10km x 10km = 10000m x 10000m = 100000000 sq metres = 10000 ha</t>
  </si>
  <si>
    <t>Versions of this map spreadsheet will be expanded to cover the 180 areas as required.</t>
  </si>
  <si>
    <t>Reserved</t>
  </si>
  <si>
    <t>Conditional formatting on these columns also displays gradations - bright green lowest values to bright red highest values.</t>
  </si>
  <si>
    <t>% Reserved areas include State Forests as well as National Parks etc</t>
  </si>
  <si>
    <t>For many areas the unreserved proportion contains substantial areas of minimally disturbed bushland.</t>
  </si>
  <si>
    <t>This is more useful when examining distribution trends for single species</t>
  </si>
  <si>
    <t>Units - Occurrences Count</t>
  </si>
  <si>
    <t>Nominated</t>
  </si>
  <si>
    <t>Biodiversity data for each area are usually expressed as proportions of species groups to the total species in each area (using Species Counts)</t>
  </si>
  <si>
    <t>Alternatively plant distribution data can be expressed as proportions of species occurrences to the total occurrences of all species in each area (using Occurrences Counts)</t>
  </si>
  <si>
    <t>Taree</t>
  </si>
  <si>
    <t>Dubbo</t>
  </si>
  <si>
    <t>Batemans Bay</t>
  </si>
  <si>
    <t xml:space="preserve">Occurrences data has been derived from the sum of ALA and NPWS occurrences in those source lists. </t>
  </si>
  <si>
    <t>For species that only occur in other source lists (eg say Plantnet and not ALA or NPWS) their occurrences have been assigned the value 1</t>
  </si>
  <si>
    <t>Sydney</t>
  </si>
  <si>
    <t>Paste in Natives data here</t>
  </si>
  <si>
    <t>GRA</t>
  </si>
  <si>
    <t>Hunter Wetlands</t>
  </si>
  <si>
    <t>Glenrock Awabakal</t>
  </si>
  <si>
    <t>SYD</t>
  </si>
  <si>
    <t>Sydney Harbour</t>
  </si>
  <si>
    <t>BOT</t>
  </si>
  <si>
    <t>Kamay Botany Bay</t>
  </si>
  <si>
    <t>HTH</t>
  </si>
  <si>
    <t>Heathcote</t>
  </si>
  <si>
    <t>GGR</t>
  </si>
  <si>
    <t>Georges River</t>
  </si>
  <si>
    <t>MRT</t>
  </si>
  <si>
    <t>Morton</t>
  </si>
  <si>
    <t>BUG</t>
  </si>
  <si>
    <t>Bugong</t>
  </si>
  <si>
    <t>BUD</t>
  </si>
  <si>
    <t>Budawang</t>
  </si>
  <si>
    <t>Botany Bay Kamay</t>
  </si>
  <si>
    <t>Mares Forest</t>
  </si>
  <si>
    <t>MAF</t>
  </si>
  <si>
    <t>JEL</t>
  </si>
  <si>
    <t>Jellore</t>
  </si>
  <si>
    <t>JOA</t>
  </si>
  <si>
    <t>Joadja</t>
  </si>
  <si>
    <t>WOR</t>
  </si>
  <si>
    <t>Wollondilly River</t>
  </si>
  <si>
    <t>BGD</t>
  </si>
  <si>
    <t>Bangadilly</t>
  </si>
  <si>
    <t>BEL</t>
  </si>
  <si>
    <t>Belanglo</t>
  </si>
  <si>
    <t>TRL</t>
  </si>
  <si>
    <t>Tarlo</t>
  </si>
  <si>
    <t>PEN</t>
  </si>
  <si>
    <t>Penrose</t>
  </si>
  <si>
    <t>WNG</t>
  </si>
  <si>
    <t>Wingello</t>
  </si>
  <si>
    <t>NAR</t>
  </si>
  <si>
    <t>Narrangarril</t>
  </si>
  <si>
    <t>BNG</t>
  </si>
  <si>
    <t>Bungonia</t>
  </si>
  <si>
    <t>POM</t>
  </si>
  <si>
    <t>Pomaderris</t>
  </si>
  <si>
    <t>NDG</t>
  </si>
  <si>
    <t>Nadgigomar</t>
  </si>
  <si>
    <t>WDL</t>
  </si>
  <si>
    <t>Windellama</t>
  </si>
  <si>
    <t>Newcastle</t>
  </si>
  <si>
    <t>Wollongong</t>
  </si>
  <si>
    <t>Narooma</t>
  </si>
  <si>
    <t>Canberra</t>
  </si>
  <si>
    <t>Bega</t>
  </si>
  <si>
    <t>BIA</t>
  </si>
  <si>
    <t>GUL</t>
  </si>
  <si>
    <t>KOS</t>
  </si>
  <si>
    <t>NAM</t>
  </si>
  <si>
    <t>BRN</t>
  </si>
  <si>
    <t>TUM</t>
  </si>
  <si>
    <t>MON</t>
  </si>
  <si>
    <t>NAD</t>
  </si>
  <si>
    <t>SEF</t>
  </si>
  <si>
    <t>MOG</t>
  </si>
  <si>
    <t>EUR</t>
  </si>
  <si>
    <t>MNG</t>
  </si>
  <si>
    <t>DEU</t>
  </si>
  <si>
    <t>WAD</t>
  </si>
  <si>
    <t>BOD</t>
  </si>
  <si>
    <t>TAL</t>
  </si>
  <si>
    <t>GOU</t>
  </si>
  <si>
    <t>TIN</t>
  </si>
  <si>
    <t>Albury</t>
  </si>
  <si>
    <t>WOO</t>
  </si>
  <si>
    <t>MIN</t>
  </si>
  <si>
    <t>Mogo</t>
  </si>
  <si>
    <t>Monga</t>
  </si>
  <si>
    <t>Eurobodalla</t>
  </si>
  <si>
    <t>Bodalla</t>
  </si>
  <si>
    <t>Tallaganda</t>
  </si>
  <si>
    <t>Gourock Badja</t>
  </si>
  <si>
    <t>Tinderry</t>
  </si>
  <si>
    <t>Namadgi (ACT)</t>
  </si>
  <si>
    <t>Brindabella</t>
  </si>
  <si>
    <t>Tumut</t>
  </si>
  <si>
    <t>Minjary</t>
  </si>
  <si>
    <t>Woomargama</t>
  </si>
  <si>
    <t>Kosciusko</t>
  </si>
  <si>
    <t>Monaro</t>
  </si>
  <si>
    <t>Wadbilliga</t>
  </si>
  <si>
    <t>Gulaga</t>
  </si>
  <si>
    <t>Biamanga</t>
  </si>
  <si>
    <t>South East Forests</t>
  </si>
  <si>
    <t>Nadgee</t>
  </si>
  <si>
    <t>MER</t>
  </si>
  <si>
    <t>WDR</t>
  </si>
  <si>
    <t>Blue Mountains</t>
  </si>
  <si>
    <t>Bago Bluff</t>
  </si>
  <si>
    <t>Brothers</t>
  </si>
  <si>
    <t>Coorabakh</t>
  </si>
  <si>
    <t>Crowdy Bay</t>
  </si>
  <si>
    <t>Killabakh</t>
  </si>
  <si>
    <t>BAG</t>
  </si>
  <si>
    <t>BRO</t>
  </si>
  <si>
    <t>KIL</t>
  </si>
  <si>
    <t>Goonook</t>
  </si>
  <si>
    <t>GNK</t>
  </si>
  <si>
    <t>Nowendoc</t>
  </si>
  <si>
    <t>Tapin Tops</t>
  </si>
  <si>
    <t>Mummel Gulf</t>
  </si>
  <si>
    <t>Cottan Bimbang</t>
  </si>
  <si>
    <t>Werrikimbe Willi Willi</t>
  </si>
  <si>
    <t>Oxley Wild Rivers</t>
  </si>
  <si>
    <t>OXL</t>
  </si>
  <si>
    <t>WER</t>
  </si>
  <si>
    <t>CTB</t>
  </si>
  <si>
    <t>MUM</t>
  </si>
  <si>
    <t>TAP</t>
  </si>
  <si>
    <t>NOW</t>
  </si>
  <si>
    <t>WRB</t>
  </si>
  <si>
    <t>Warrabah</t>
  </si>
  <si>
    <t>Single</t>
  </si>
  <si>
    <t>SIN</t>
  </si>
  <si>
    <t>KAP</t>
  </si>
  <si>
    <t>Mount Kaputar</t>
  </si>
  <si>
    <t>WMB</t>
  </si>
  <si>
    <t>Warrumbungles</t>
  </si>
  <si>
    <t>PIL</t>
  </si>
  <si>
    <t>Pilliga</t>
  </si>
  <si>
    <t>WRD</t>
  </si>
  <si>
    <t>Kumbatine</t>
  </si>
  <si>
    <t>Hat Head</t>
  </si>
  <si>
    <t>Yarriabini Ngambaa</t>
  </si>
  <si>
    <t>KUM</t>
  </si>
  <si>
    <t>HAT</t>
  </si>
  <si>
    <t>YAR</t>
  </si>
  <si>
    <t>Barool</t>
  </si>
  <si>
    <t>Capoompeta</t>
  </si>
  <si>
    <t>Chaelundi</t>
  </si>
  <si>
    <t>Cathedral Rock</t>
  </si>
  <si>
    <t>Cunnawarra</t>
  </si>
  <si>
    <t>Dorrigo Bellinger</t>
  </si>
  <si>
    <t>Guy Fawkes River</t>
  </si>
  <si>
    <t>Nymboi Binderay</t>
  </si>
  <si>
    <t>Nymboida</t>
  </si>
  <si>
    <t>New England</t>
  </si>
  <si>
    <t>Washpool</t>
  </si>
  <si>
    <t>Bongil Bongil</t>
  </si>
  <si>
    <t>Jaaningga</t>
  </si>
  <si>
    <t>Ulidarra</t>
  </si>
  <si>
    <t>ULD</t>
  </si>
  <si>
    <t>JAN</t>
  </si>
  <si>
    <t>BON</t>
  </si>
  <si>
    <t>DOR</t>
  </si>
  <si>
    <t>BRL</t>
  </si>
  <si>
    <t>CAP</t>
  </si>
  <si>
    <t>CHA</t>
  </si>
  <si>
    <t>CTH</t>
  </si>
  <si>
    <t>CUN</t>
  </si>
  <si>
    <t>GFR</t>
  </si>
  <si>
    <t>NBB</t>
  </si>
  <si>
    <t>NBD</t>
  </si>
  <si>
    <t>NEW</t>
  </si>
  <si>
    <t>WAP</t>
  </si>
  <si>
    <t>Bald Rock</t>
  </si>
  <si>
    <t>Girraween (QLD)</t>
  </si>
  <si>
    <t>Kwiambal</t>
  </si>
  <si>
    <t>Torrington</t>
  </si>
  <si>
    <t>BLR</t>
  </si>
  <si>
    <t>GIR</t>
  </si>
  <si>
    <t>Sundown (QLD)</t>
  </si>
  <si>
    <t>KWI</t>
  </si>
  <si>
    <t>SND</t>
  </si>
  <si>
    <t>TOR</t>
  </si>
  <si>
    <t>Koreelah</t>
  </si>
  <si>
    <t>Richmond Range</t>
  </si>
  <si>
    <t>Tooloom</t>
  </si>
  <si>
    <t>Toonumbar</t>
  </si>
  <si>
    <t>Yabbra</t>
  </si>
  <si>
    <t>KOR</t>
  </si>
  <si>
    <t>RCH</t>
  </si>
  <si>
    <t>TLM</t>
  </si>
  <si>
    <t>TNM</t>
  </si>
  <si>
    <t>YAB</t>
  </si>
  <si>
    <t>Border Ranges</t>
  </si>
  <si>
    <t>Mount Barney (QLD)</t>
  </si>
  <si>
    <t>Lamington (QLD)</t>
  </si>
  <si>
    <t>Wollumbin Mt Warning</t>
  </si>
  <si>
    <t>Springbrook (QLD)</t>
  </si>
  <si>
    <t>Nightcap Mt Jerusalem</t>
  </si>
  <si>
    <t>Yuraygir</t>
  </si>
  <si>
    <t>Banyabba</t>
  </si>
  <si>
    <t>Bundjalung</t>
  </si>
  <si>
    <t>Byron</t>
  </si>
  <si>
    <t>BYR</t>
  </si>
  <si>
    <t>BND</t>
  </si>
  <si>
    <t>BNY</t>
  </si>
  <si>
    <t>YUR</t>
  </si>
  <si>
    <t>BRD</t>
  </si>
  <si>
    <t>MBA</t>
  </si>
  <si>
    <t>LAM</t>
  </si>
  <si>
    <t>MTW</t>
  </si>
  <si>
    <t>SPR</t>
  </si>
  <si>
    <t>NTC</t>
  </si>
  <si>
    <t>Warialda</t>
  </si>
  <si>
    <t xml:space="preserve">  </t>
  </si>
  <si>
    <t>Tamworth</t>
  </si>
  <si>
    <t>Armidale</t>
  </si>
  <si>
    <t>Port Macquarie</t>
  </si>
  <si>
    <t>C</t>
  </si>
  <si>
    <t>R</t>
  </si>
  <si>
    <t>B</t>
  </si>
  <si>
    <t>Coffs Harbour</t>
  </si>
  <si>
    <t>CBK</t>
  </si>
  <si>
    <t>CRD</t>
  </si>
  <si>
    <t>GIB</t>
  </si>
  <si>
    <t>HWT</t>
  </si>
  <si>
    <t>Deua</t>
  </si>
  <si>
    <t>Polygon</t>
  </si>
  <si>
    <t xml:space="preserve"> </t>
  </si>
  <si>
    <t>Meryla</t>
  </si>
  <si>
    <t>^</t>
  </si>
  <si>
    <t>ALA</t>
  </si>
  <si>
    <t>Native Plants Distribution Map - Sydney North Areas</t>
  </si>
  <si>
    <t>Native Plants Distribution Map - Sydney South Areas</t>
  </si>
  <si>
    <t>Units - Occurrence Counts</t>
  </si>
  <si>
    <t>Number of Areas</t>
  </si>
  <si>
    <t/>
  </si>
  <si>
    <t>Rare?:</t>
  </si>
  <si>
    <t>This version shows the areas in Eastern NSW - 146 areas in all - areas with no entry in All Species Total column are yet to be analysed.</t>
  </si>
  <si>
    <t>The areas range in size from 400 ha to 850000 ha in Eastern NSW</t>
  </si>
  <si>
    <t>So 1km x 1km = 1000m x 1000m = 1000000sq metres = 100 ha</t>
  </si>
  <si>
    <t>Natives % data in column CI is converted by conditional formatting to colours on the map areas cells (bright green lowest values to bright red highest)</t>
  </si>
  <si>
    <t>Hectares area values are displayed in column CE and % Reserved estimates in column CF</t>
  </si>
  <si>
    <t>There are 2 groups of conditionally formatted data - all use green to red colour sequencing - however the 2 groups are independent of each other</t>
  </si>
  <si>
    <t>Sydney Areas North and Sydney Areas South tabs identify smaller, packed areas where labels do not fit on the Full Map.</t>
  </si>
  <si>
    <t>Note the conditional formatting colours here vary from the Full Map due the smaller scale of view - but the relativities persist.</t>
  </si>
  <si>
    <t>Take the Blank Template map and save it with appropriate file name.</t>
  </si>
  <si>
    <t>Click Copy then click Paste</t>
  </si>
  <si>
    <t>Click Paste</t>
  </si>
  <si>
    <t>If operating on sums for a multi species group just use Paste Special (Values) instead of Paste as above.</t>
  </si>
  <si>
    <t>Open the Natives Master spreadsheet and the Map spreadsheet at the Input tab.</t>
  </si>
  <si>
    <t>For a single species highlight its row in the Natives Master spreadsheet (from ABC to YUR columns - all of them) on either the "by Genus" or "by Family" Tabs</t>
  </si>
  <si>
    <t>On the Map sheet Input tab position the cursor at cell E7 (one cell only)</t>
  </si>
  <si>
    <t>KEYS</t>
  </si>
  <si>
    <t>High Level Taxon</t>
  </si>
  <si>
    <t>BA = Basal Angiosperm, C = Conifer, Y = Cycad, F = Fern, FA = Fern Allies)</t>
  </si>
  <si>
    <t>Rain Forest</t>
  </si>
  <si>
    <t>Y = Species grows predominantly in rainforest</t>
  </si>
  <si>
    <t>Rare</t>
  </si>
  <si>
    <t>R = RareEndangered/Vulnerable,  B = Bushfire Affected,  R/B = Both</t>
  </si>
  <si>
    <t>Form</t>
  </si>
  <si>
    <t>Plant Form ( T = Trees,S = Shrubs,H = Herbs,A = Aquatic,V = Vines)</t>
  </si>
  <si>
    <t>M = Monocot Angiosperms, MAG =  Magnoliid Angiosperms</t>
  </si>
  <si>
    <t xml:space="preserve">High level taxon (D = Eudicot Angiosperm (True Dicot),  </t>
  </si>
  <si>
    <t>Similarly the Genus/Species title duplicates on the RHS of the Main Map</t>
  </si>
  <si>
    <t>To create a mudmap in Excel</t>
  </si>
  <si>
    <t>Colour Codes</t>
  </si>
  <si>
    <t>Red - High, Yellow - Medium, Green - Low</t>
  </si>
  <si>
    <t>Colours   Red - High, Yellow - Medium, Green - Low</t>
  </si>
  <si>
    <t>Colours    Red - High, Yellow - Medium, Green - Low</t>
  </si>
  <si>
    <t>Introduction</t>
  </si>
  <si>
    <t>Understanding Native Plant Distributions - a Major Data Project</t>
  </si>
  <si>
    <t>The Origin of the Plant Distribution Project</t>
  </si>
  <si>
    <t>This project started without planning in 1986 on a camping holiday with family and friends at Gerroa on the south coast. I had always been a bit of a geography freak</t>
  </si>
  <si>
    <t>which was unfashionable then and undoubtedly still is. I picked up a small book in Gerringong called Native Trees of Central Illawarra by Leon Fuller and Kevin Mills.</t>
  </si>
  <si>
    <t>It was packed full of information on trees and their distributions in the district. Later I obtained the companion volume Wollongong's Native Trees by Leon Fuller and I</t>
  </si>
  <si>
    <t>became hooked on native plants and their locations.</t>
  </si>
  <si>
    <t>I started gathering data and background material - initially Sydney region then eastern NSW then south east Australia. I identified about 200 areas in the region from</t>
  </si>
  <si>
    <t>Carnarvon Gorge in Central Queensland, down through South East Queensland then Eastern NSW then all Victoria and finally South East South Australia including</t>
  </si>
  <si>
    <t>the Flinders Ranges, Eyre Peninsula and Kangaroo Island. I concentrated on reserved areas of various types and avoided grazing, cropping and urban locations.</t>
  </si>
  <si>
    <t>Areas are usually large enough to contain a reasonable number of species and variation in area sizes, shapes and survey density variability are accommodated by</t>
  </si>
  <si>
    <t>looking at % data as appropriate.</t>
  </si>
  <si>
    <t>Data Sources</t>
  </si>
  <si>
    <t>Data is obtained from reputable, publically available sources including Plantnet, NPWS Bionet, Atlas Living Aust (ALA) and many others.</t>
  </si>
  <si>
    <t>Source data has been accumulated over the years and is now stored electronically for all 200 areas.</t>
  </si>
  <si>
    <t>Plant taxonomy is based on the Sydney Herbarium system as eastern NSW is the heart of the project.</t>
  </si>
  <si>
    <t>NPWS Bionet and ALA are the two major sources in NSW and they both provide occurrences numbers - I have combined those numbers to maximise coverage.</t>
  </si>
  <si>
    <t>I believe the resulting lists and occurrence data provide the best accessible distribution information available for the nominated areas.</t>
  </si>
  <si>
    <t>Current Status in May 2022</t>
  </si>
  <si>
    <t>I have now completed spreadsheets for coastal, mountain and western slopes from the Hunter to the Victorian border.</t>
  </si>
  <si>
    <t>I am currently working on the mountain, western slopes and selected coastal regions in northern NSW.</t>
  </si>
  <si>
    <t>Plan to then backfill the rest of the coast and finish up with the Border Ranges and Border Granites.</t>
  </si>
  <si>
    <t>Have also included some areas just into Qld to complete the Granites and capture the northern side of the Tweed volcano.</t>
  </si>
  <si>
    <t>There is a lot of work to translate the source data onto the final spreadsheets and the process is not fast.</t>
  </si>
  <si>
    <t>I am including all native vascular plant species - I am not including exotics.</t>
  </si>
  <si>
    <t>Data is presented at species level because subspecies and variety information is often fragmented, incomplete and prone to error.</t>
  </si>
  <si>
    <t>Rare/Endangered/Vulnerable and Bushfire Affected status are noted for all relevant species in the sheets</t>
  </si>
  <si>
    <t>Have also now included Rainforest status for those species that predominantly occur there - a proxy for rainforest occurrence in each area.</t>
  </si>
  <si>
    <t>There are now just over 5000 native species on the master sheet - and counting.</t>
  </si>
  <si>
    <t>Accessing the Information</t>
  </si>
  <si>
    <t>Maps of all the areas relevant to the region are also supplied.</t>
  </si>
  <si>
    <t>Anyone with basic spreadsheet skills can easily download these lists then zoom in and manipulate segments of interest.</t>
  </si>
  <si>
    <t>The files are Microsoft Excel but I believe can also be downloaded into Mac Numbers spreadsheets.</t>
  </si>
  <si>
    <t>Alternatively, a spreadsheet "mudmap" presentation of Eastern NSW has been prepared - displaying the 146 surveyed areas.</t>
  </si>
  <si>
    <t>This automatically lights up the areas on the map with different colours showing occurrence trends relative to the total occurrences of all plants in each area.</t>
  </si>
  <si>
    <t>Purpose of the Project - why do all this?</t>
  </si>
  <si>
    <t>The project aims to:</t>
  </si>
  <si>
    <t>* Promote bottom up activities by APS members</t>
  </si>
  <si>
    <t>* Ensure APS members know where native plants are</t>
  </si>
  <si>
    <t>* Provide prompts and benchmarking for bushwalking activities and lists</t>
  </si>
  <si>
    <t>* Provide prompts and benchmarking for bushfire recovery (all data pre Black Summer) and other changes due to global warming</t>
  </si>
  <si>
    <t>* Assist activities to conserve Rare and Endangered species, ecosystems and environments</t>
  </si>
  <si>
    <t>* Augment our traditional stories and pictures with hard data to promote more fruitful communications</t>
  </si>
  <si>
    <t>Contact Tony Maxwell</t>
  </si>
  <si>
    <t>I appreciate that much of this is not simple - mainly driven by the fact that the natural world is not simple.</t>
  </si>
  <si>
    <t>I continue to modify this presentation to make it as user friendly as possible.</t>
  </si>
  <si>
    <t>Please forward your suggestions on this at any time.</t>
  </si>
  <si>
    <r>
      <t>For any questions about the project or spreadsheets please contact Tony Maxwell  -  at</t>
    </r>
    <r>
      <rPr>
        <b/>
        <sz val="10"/>
        <rFont val="Arial"/>
        <family val="2"/>
      </rPr>
      <t xml:space="preserve"> tmax0277@gmail.com </t>
    </r>
    <r>
      <rPr>
        <sz val="10"/>
        <rFont val="Arial"/>
        <family val="2"/>
      </rPr>
      <t xml:space="preserve"> or  </t>
    </r>
    <r>
      <rPr>
        <b/>
        <sz val="10"/>
        <rFont val="Arial"/>
        <family val="2"/>
      </rPr>
      <t>0413 813331          5/5/22</t>
    </r>
  </si>
  <si>
    <t>So the current focus is Eastern NSW with the plan to expand that to SE Australia later.</t>
  </si>
  <si>
    <t>When completed this will cover about 16 million hectares (about 50%) of eastern NSW across 146 surveyed areas.</t>
  </si>
  <si>
    <t>The data is presented as more "digestible" Regional lists in spreadsheets on the APS NSW website under Resources/Information/Conserving native plants and habitats</t>
  </si>
  <si>
    <t>Eastern NSW has 27 Regions - each Region will normally contain between 5 and 10 Areas (146 Areas in all).</t>
  </si>
  <si>
    <t>A blank template will be provided plus a copy of the natives master sheet - across all 146 areas in Eastern NSW</t>
  </si>
  <si>
    <t>Occurrence data for individual (or grouped) species can be copied across to the Input page of the mudmap - from the master sheet.</t>
  </si>
  <si>
    <t>This will be best when all areas are completed (estimated 2023) but can still be useful as of now.</t>
  </si>
  <si>
    <t>* Quantify floral biodiversity and its potential management</t>
  </si>
  <si>
    <t>O</t>
  </si>
  <si>
    <t>Totals</t>
  </si>
  <si>
    <t>Hectares All Areas</t>
  </si>
  <si>
    <t>All data pre Black Summer</t>
  </si>
  <si>
    <t>Raw data all Areas is stored electronically</t>
  </si>
  <si>
    <t>Tony Maxwell</t>
  </si>
  <si>
    <t>tmax0277@gmail.com</t>
  </si>
  <si>
    <t>Hectares East NSW</t>
  </si>
  <si>
    <t>0413813331</t>
  </si>
  <si>
    <t>Hectares All NSW</t>
  </si>
  <si>
    <t>All the maps should now be there - just type in labels to taste on the Full Map sheet (using window at top of sheet) - should transfer to the Sydney maps automatically.</t>
  </si>
  <si>
    <t>Mount Gibraltar</t>
  </si>
  <si>
    <t>MGB</t>
  </si>
  <si>
    <t>Mt Gibraltar</t>
  </si>
  <si>
    <t>Native Plants Distribution Map Eastern NSW Black Summer Version - 147 Areas</t>
  </si>
  <si>
    <t>Native Plants Distribution Map Black Summer Version - 147 Areas</t>
  </si>
  <si>
    <t>Fire Template</t>
  </si>
  <si>
    <t xml:space="preserve">Black Summer Fires   </t>
  </si>
  <si>
    <t>High Level Taxon:l</t>
  </si>
  <si>
    <t>Occurrence % Colour Scales</t>
  </si>
  <si>
    <t>Full Red</t>
  </si>
  <si>
    <t>Highest</t>
  </si>
  <si>
    <t>Orange</t>
  </si>
  <si>
    <t>Yellow</t>
  </si>
  <si>
    <t>Medium</t>
  </si>
  <si>
    <t>Yellow Green</t>
  </si>
  <si>
    <t>Full Green</t>
  </si>
  <si>
    <t>Lowest</t>
  </si>
  <si>
    <t>Name</t>
  </si>
  <si>
    <t>Gibraltar Range</t>
  </si>
  <si>
    <t>Black Summer Fires</t>
  </si>
  <si>
    <t>Date Revised:</t>
  </si>
  <si>
    <t>Hectares All Areas Reserved</t>
  </si>
  <si>
    <t>Date Created: 050924</t>
  </si>
  <si>
    <t>All Species Total  5687</t>
  </si>
  <si>
    <t>Genus/Species:  All Rainforest Species</t>
  </si>
  <si>
    <t>Plant Family: All Rainforest Species</t>
  </si>
  <si>
    <t>Common Name(s): All Rainforest Species</t>
  </si>
  <si>
    <t>Form: All</t>
  </si>
  <si>
    <t>Rainforest?: Y</t>
  </si>
  <si>
    <t>Rainforest Species Total  687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</si>
</sst>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;;;"/>
    <numFmt numFmtId="166" formatCode="0.000%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EDE257"/>
        <bgColor indexed="64"/>
      </patternFill>
    </fill>
    <fill>
      <patternFill patternType="solid">
        <fgColor rgb="FFA9CF83"/>
        <bgColor indexed="64"/>
      </patternFill>
    </fill>
    <fill>
      <patternFill patternType="solid">
        <fgColor rgb="FF00B050"/>
        <bgColor indexed="64"/>
      </patternFill>
    </fill>
    <fill>
      <patternFill patternType="lightTrellis"/>
    </fill>
  </fills>
  <borders count="385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/>
      <right/>
      <top/>
      <bottom/>
      <diagonal style="thick">
        <color rgb="FFFFC000"/>
      </diagonal>
    </border>
    <border>
      <left style="thick">
        <color rgb="FFFFC000"/>
      </left>
      <right/>
      <top/>
      <bottom/>
      <diagonal/>
    </border>
    <border>
      <left style="medium">
        <color rgb="FF00B0F0"/>
      </left>
      <right/>
      <top/>
      <bottom/>
      <diagonal/>
    </border>
    <border diagonalDown="1">
      <left/>
      <right/>
      <top/>
      <bottom/>
      <diagonal style="medium">
        <color rgb="FF00B0F0"/>
      </diagonal>
    </border>
    <border diagonalDown="1">
      <left/>
      <right/>
      <top/>
      <bottom/>
      <diagonal style="thick">
        <color rgb="FFFFC000"/>
      </diagonal>
    </border>
    <border>
      <left/>
      <right/>
      <top style="medium">
        <color rgb="FF00B0F0"/>
      </top>
      <bottom/>
      <diagonal/>
    </border>
    <border>
      <left/>
      <right style="medium">
        <color indexed="64"/>
      </right>
      <top style="medium">
        <color rgb="FF00B0F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B0F0"/>
      </top>
      <bottom/>
      <diagonal/>
    </border>
    <border>
      <left style="medium">
        <color indexed="64"/>
      </left>
      <right style="medium">
        <color indexed="64"/>
      </right>
      <top style="medium">
        <color rgb="FF00B0F0"/>
      </top>
      <bottom style="medium">
        <color indexed="64"/>
      </bottom>
      <diagonal/>
    </border>
    <border>
      <left/>
      <right style="thick">
        <color rgb="FFFFC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B0F0"/>
      </bottom>
      <diagonal/>
    </border>
    <border>
      <left/>
      <right style="medium">
        <color rgb="FF00B0F0"/>
      </right>
      <top/>
      <bottom/>
      <diagonal/>
    </border>
    <border>
      <left/>
      <right/>
      <top/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medium">
        <color indexed="64"/>
      </bottom>
      <diagonal/>
    </border>
    <border>
      <left style="medium">
        <color rgb="FF00B0F0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/>
      <right/>
      <top style="medium">
        <color indexed="64"/>
      </top>
      <bottom style="medium">
        <color rgb="FF00B0F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ck">
        <color rgb="FF00B0F0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 style="medium">
        <color rgb="FF00B0F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B0F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B0F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B0F0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/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rgb="FF00B0F0"/>
      </diagonal>
    </border>
    <border>
      <left style="medium">
        <color indexed="64"/>
      </left>
      <right style="medium">
        <color rgb="FF00B0F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B0F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 style="thick">
        <color theme="8"/>
      </top>
      <bottom/>
      <diagonal/>
    </border>
    <border diagonalDown="1">
      <left/>
      <right/>
      <top/>
      <bottom/>
      <diagonal style="medium">
        <color theme="3" tint="0.59996337778862885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3" tint="0.7999816888943144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3" tint="0.79995117038483843"/>
      </right>
      <top style="thin">
        <color theme="3" tint="0.79998168889431442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3" tint="0.79998168889431442"/>
      </right>
      <top/>
      <bottom/>
      <diagonal/>
    </border>
    <border>
      <left style="medium">
        <color theme="3" tint="0.79998168889431442"/>
      </left>
      <right/>
      <top/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1"/>
      </left>
      <right style="thick">
        <color rgb="FFFFC000"/>
      </right>
      <top/>
      <bottom/>
      <diagonal/>
    </border>
    <border>
      <left style="thin">
        <color theme="3" tint="0.79995117038483843"/>
      </left>
      <right/>
      <top style="thin">
        <color theme="3" tint="0.79998168889431442"/>
      </top>
      <bottom style="medium">
        <color indexed="64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rgb="FF00B0F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theme="3" tint="0.79998168889431442"/>
      </top>
      <bottom/>
      <diagonal/>
    </border>
    <border>
      <left style="thin">
        <color theme="3" tint="0.79998168889431442"/>
      </left>
      <right style="medium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indexed="64"/>
      </left>
      <right style="medium">
        <color rgb="FF00B0F0"/>
      </right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auto="1"/>
      </right>
      <top style="medium">
        <color indexed="64"/>
      </top>
      <bottom/>
      <diagonal/>
    </border>
    <border>
      <left style="medium">
        <color rgb="FF00B0F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B0F0"/>
      </left>
      <right style="medium">
        <color indexed="64"/>
      </right>
      <top style="medium">
        <color rgb="FF00B0F0"/>
      </top>
      <bottom style="thin">
        <color auto="1"/>
      </bottom>
      <diagonal/>
    </border>
    <border>
      <left style="thin">
        <color theme="3" tint="0.79998168889431442"/>
      </left>
      <right style="medium">
        <color indexed="64"/>
      </right>
      <top/>
      <bottom style="thin">
        <color theme="3" tint="0.79998168889431442"/>
      </bottom>
      <diagonal/>
    </border>
    <border>
      <left style="hair">
        <color indexed="64"/>
      </left>
      <right/>
      <top style="medium">
        <color rgb="FF00B0F0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indexed="64"/>
      </bottom>
      <diagonal/>
    </border>
    <border>
      <left style="thin">
        <color theme="3" tint="0.79998168889431442"/>
      </left>
      <right style="medium">
        <color indexed="64"/>
      </right>
      <top style="thin">
        <color theme="3" tint="0.79995117038483843"/>
      </top>
      <bottom style="medium">
        <color indexed="64"/>
      </bottom>
      <diagonal/>
    </border>
    <border diagonalUp="1">
      <left style="thin">
        <color theme="3" tint="0.79995117038483843"/>
      </left>
      <right style="medium">
        <color auto="1"/>
      </right>
      <top style="medium">
        <color rgb="FF00B0F0"/>
      </top>
      <bottom style="thin">
        <color theme="3" tint="0.79998168889431442"/>
      </bottom>
      <diagonal style="medium">
        <color rgb="FFFFC000"/>
      </diagonal>
    </border>
    <border>
      <left style="thin">
        <color theme="3" tint="0.79995117038483843"/>
      </left>
      <right style="medium">
        <color auto="1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5117038483843"/>
      </right>
      <top style="medium">
        <color rgb="FF00B0F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ck">
        <color rgb="FFFFC000"/>
      </diagonal>
    </border>
    <border>
      <left/>
      <right style="thin">
        <color theme="3" tint="0.79998168889431442"/>
      </right>
      <top style="medium">
        <color rgb="FF00B0F0"/>
      </top>
      <bottom style="thin">
        <color theme="3" tint="0.79998168889431442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/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ck">
        <color rgb="FF00B0F0"/>
      </bottom>
      <diagonal/>
    </border>
    <border>
      <left/>
      <right style="thin">
        <color indexed="64"/>
      </right>
      <top style="medium">
        <color rgb="FF00B0F0"/>
      </top>
      <bottom/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B0F0"/>
      </right>
      <top style="thin">
        <color theme="4" tint="0.79998168889431442"/>
      </top>
      <bottom style="thin">
        <color indexed="64"/>
      </bottom>
      <diagonal/>
    </border>
    <border>
      <left style="medium">
        <color rgb="FF00B0F0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rgb="FF00B0F0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indexed="64"/>
      </top>
      <bottom style="medium">
        <color theme="3" tint="0.79998168889431442"/>
      </bottom>
      <diagonal/>
    </border>
    <border>
      <left/>
      <right style="medium">
        <color indexed="64"/>
      </right>
      <top style="medium">
        <color indexed="64"/>
      </top>
      <bottom style="medium">
        <color rgb="FF00B0F0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B0F0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rgb="FF00B0F0"/>
      </diagonal>
    </border>
    <border>
      <left style="thin">
        <color theme="3" tint="0.79998168889431442"/>
      </left>
      <right style="thin">
        <color theme="3" tint="0.79998168889431442"/>
      </right>
      <top style="medium">
        <color auto="1"/>
      </top>
      <bottom style="thin">
        <color theme="3" tint="0.7999816888943144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ck">
        <color rgb="FF7030A0"/>
      </diagonal>
    </border>
    <border>
      <left/>
      <right/>
      <top/>
      <bottom style="thick">
        <color rgb="FF7030A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rgb="FF7030A0"/>
      </bottom>
      <diagonal/>
    </border>
    <border>
      <left/>
      <right/>
      <top style="thick">
        <color rgb="FF7030A0"/>
      </top>
      <bottom/>
      <diagonal/>
    </border>
    <border diagonalDown="1">
      <left/>
      <right style="medium">
        <color indexed="64"/>
      </right>
      <top/>
      <bottom/>
      <diagonal style="thick">
        <color rgb="FF7030A0"/>
      </diagonal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ck">
        <color rgb="FFFFC000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79998168889431442"/>
      </left>
      <right style="medium">
        <color auto="1"/>
      </right>
      <top style="thin">
        <color theme="3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C000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rgb="FFFFC000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rgb="FFFFC000"/>
      </diagonal>
    </border>
    <border diagonalDown="1">
      <left style="medium">
        <color indexed="64"/>
      </left>
      <right style="medium">
        <color indexed="64"/>
      </right>
      <top/>
      <bottom/>
      <diagonal style="thick">
        <color rgb="FFFFC000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rgb="FFFFC000"/>
      </diagonal>
    </border>
    <border>
      <left style="medium">
        <color indexed="64"/>
      </left>
      <right style="thick">
        <color rgb="FFFFC000"/>
      </right>
      <top style="thin">
        <color indexed="64"/>
      </top>
      <bottom style="medium">
        <color indexed="64"/>
      </bottom>
      <diagonal/>
    </border>
    <border>
      <left/>
      <right style="thick">
        <color rgb="FFFFC000"/>
      </right>
      <top style="thick">
        <color rgb="FF7030A0"/>
      </top>
      <bottom/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auto="1"/>
      </bottom>
      <diagonal/>
    </border>
    <border>
      <left/>
      <right style="thick">
        <color rgb="FF00B0F0"/>
      </right>
      <top/>
      <bottom style="thin">
        <color theme="4" tint="0.79998168889431442"/>
      </bottom>
      <diagonal/>
    </border>
    <border>
      <left/>
      <right style="thick">
        <color rgb="FF00B0F0"/>
      </right>
      <top/>
      <bottom/>
      <diagonal/>
    </border>
    <border diagonalDown="1">
      <left/>
      <right/>
      <top/>
      <bottom/>
      <diagonal style="thick">
        <color rgb="FF00B0F0"/>
      </diagonal>
    </border>
    <border>
      <left/>
      <right/>
      <top style="thick">
        <color rgb="FF00B0F0"/>
      </top>
      <bottom/>
      <diagonal/>
    </border>
    <border diagonalDown="1">
      <left style="medium">
        <color theme="3" tint="0.79998168889431442"/>
      </left>
      <right/>
      <top/>
      <bottom/>
      <diagonal style="medium">
        <color rgb="FF00B0F0"/>
      </diagonal>
    </border>
    <border diagonalDown="1">
      <left/>
      <right/>
      <top/>
      <bottom style="medium">
        <color theme="3" tint="0.79998168889431442"/>
      </bottom>
      <diagonal style="medium">
        <color rgb="FF00B0F0"/>
      </diagonal>
    </border>
    <border>
      <left style="thin">
        <color theme="3" tint="0.79998168889431442"/>
      </left>
      <right/>
      <top/>
      <bottom/>
      <diagonal/>
    </border>
    <border>
      <left style="medium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3" tint="0.79998168889431442"/>
      </right>
      <top style="medium">
        <color indexed="64"/>
      </top>
      <bottom style="medium">
        <color rgb="FF00B0F0"/>
      </bottom>
      <diagonal/>
    </border>
    <border>
      <left style="thin">
        <color theme="3" tint="0.7999816888943144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3" tint="0.79998168889431442"/>
      </right>
      <top style="medium">
        <color indexed="64"/>
      </top>
      <bottom style="thin">
        <color theme="3" tint="0.79998168889431442"/>
      </bottom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/>
      <right style="medium">
        <color indexed="64"/>
      </right>
      <top style="medium">
        <color indexed="64"/>
      </top>
      <bottom style="thin">
        <color theme="3" tint="0.79998168889431442"/>
      </bottom>
      <diagonal/>
    </border>
    <border>
      <left style="medium">
        <color indexed="64"/>
      </left>
      <right/>
      <top style="medium">
        <color rgb="FF00B0F0"/>
      </top>
      <bottom style="medium">
        <color indexed="64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rgb="FF00B0F0"/>
      </diagonal>
    </border>
    <border>
      <left style="thin">
        <color indexed="64"/>
      </left>
      <right style="medium">
        <color rgb="FF00B0F0"/>
      </right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rgb="FF00B0F0"/>
      </diagonal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5117038483843"/>
      </top>
      <bottom/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8168889431442"/>
      </top>
      <bottom style="thin">
        <color indexed="64"/>
      </bottom>
      <diagonal/>
    </border>
    <border>
      <left style="medium">
        <color rgb="FF00B0F0"/>
      </left>
      <right style="medium">
        <color auto="1"/>
      </right>
      <top style="medium">
        <color rgb="FF00B0F0"/>
      </top>
      <bottom style="medium">
        <color auto="1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indexed="64"/>
      </right>
      <top style="medium">
        <color indexed="64"/>
      </top>
      <bottom style="thin">
        <color theme="3" tint="0.79998168889431442"/>
      </bottom>
      <diagonal/>
    </border>
    <border>
      <left style="medium">
        <color indexed="64"/>
      </left>
      <right style="medium">
        <color rgb="FF00B0F0"/>
      </right>
      <top style="medium">
        <color indexed="64"/>
      </top>
      <bottom style="thin">
        <color indexed="64"/>
      </bottom>
      <diagonal/>
    </border>
    <border>
      <left style="thin">
        <color theme="3" tint="0.79998168889431442"/>
      </left>
      <right style="medium">
        <color indexed="64"/>
      </right>
      <top style="medium">
        <color auto="1"/>
      </top>
      <bottom style="thin">
        <color theme="3" tint="0.79995117038483843"/>
      </bottom>
      <diagonal/>
    </border>
    <border>
      <left style="thin">
        <color theme="3" tint="0.79998168889431442"/>
      </left>
      <right style="medium">
        <color rgb="FF00B0F0"/>
      </right>
      <top style="medium">
        <color indexed="64"/>
      </top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rgb="FF00B0F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B0F0"/>
      </top>
      <bottom style="medium">
        <color indexed="64"/>
      </bottom>
      <diagonal/>
    </border>
    <border>
      <left style="thin">
        <color theme="3" tint="0.79995117038483843"/>
      </left>
      <right style="thin">
        <color theme="3" tint="0.79992065187536243"/>
      </right>
      <top style="medium">
        <color indexed="64"/>
      </top>
      <bottom style="thin">
        <color theme="3" tint="0.79992065187536243"/>
      </bottom>
      <diagonal/>
    </border>
    <border>
      <left style="thin">
        <color theme="3" tint="0.79998168889431442"/>
      </left>
      <right/>
      <top/>
      <bottom style="thin">
        <color theme="3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 diagonalUp="1">
      <left/>
      <right/>
      <top/>
      <bottom/>
      <diagonal style="thick">
        <color rgb="FF7030A0"/>
      </diagonal>
    </border>
    <border>
      <left/>
      <right style="thick">
        <color rgb="FF7030A0"/>
      </right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medium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auto="1"/>
      </bottom>
      <diagonal/>
    </border>
    <border>
      <left style="thin">
        <color theme="4" tint="0.79998168889431442"/>
      </left>
      <right/>
      <top/>
      <bottom style="medium">
        <color auto="1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5117038483843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rgb="FF7030A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rgb="FF7030A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rgb="FF7030A0"/>
      </bottom>
      <diagonal/>
    </border>
    <border>
      <left/>
      <right style="thin">
        <color auto="1"/>
      </right>
      <top style="thin">
        <color auto="1"/>
      </top>
      <bottom style="thick">
        <color rgb="FF7030A0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ck">
        <color rgb="FF7030A0"/>
      </bottom>
      <diagonal/>
    </border>
    <border>
      <left style="medium">
        <color auto="1"/>
      </left>
      <right style="thin">
        <color auto="1"/>
      </right>
      <top style="thick">
        <color rgb="FF7030A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rgb="FF7030A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rgb="FF7030A0"/>
      </top>
      <bottom style="medium">
        <color auto="1"/>
      </bottom>
      <diagonal/>
    </border>
    <border>
      <left style="thin">
        <color theme="4" tint="0.79998168889431442"/>
      </left>
      <right style="medium">
        <color auto="1"/>
      </right>
      <top style="medium">
        <color auto="1"/>
      </top>
      <bottom style="thin">
        <color theme="4" tint="0.79998168889431442"/>
      </bottom>
      <diagonal/>
    </border>
    <border>
      <left/>
      <right/>
      <top style="thick">
        <color rgb="FFFFC000"/>
      </top>
      <bottom/>
      <diagonal/>
    </border>
    <border>
      <left style="thick">
        <color rgb="FFFFC000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ck">
        <color rgb="FFFFC000"/>
      </left>
      <right/>
      <top style="thin">
        <color theme="4" tint="0.79998168889431442"/>
      </top>
      <bottom style="thin">
        <color theme="4" tint="0.79998168889431442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ck">
        <color rgb="FFFFC000"/>
      </diagonal>
    </border>
    <border>
      <left style="thin">
        <color indexed="64"/>
      </left>
      <right style="thick">
        <color rgb="FFFFC000"/>
      </right>
      <top style="medium">
        <color indexed="64"/>
      </top>
      <bottom style="thin">
        <color indexed="64"/>
      </bottom>
      <diagonal/>
    </border>
    <border diagonalUp="1">
      <left style="thick">
        <color rgb="FFFFC000"/>
      </left>
      <right/>
      <top/>
      <bottom/>
      <diagonal style="thick">
        <color rgb="FF7030A0"/>
      </diagonal>
    </border>
    <border>
      <left style="thick">
        <color rgb="FFFFC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C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C000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 diagonalUp="1">
      <left style="thin">
        <color theme="4" tint="0.79998168889431442"/>
      </left>
      <right style="medium">
        <color indexed="64"/>
      </right>
      <top/>
      <bottom/>
      <diagonal style="thin">
        <color theme="4" tint="0.79995117038483843"/>
      </diagonal>
    </border>
    <border diagonalUp="1">
      <left/>
      <right style="thick">
        <color rgb="FF7030A0"/>
      </right>
      <top/>
      <bottom/>
      <diagonal style="thick">
        <color rgb="FFFFC000"/>
      </diagonal>
    </border>
    <border>
      <left/>
      <right style="medium">
        <color auto="1"/>
      </right>
      <top/>
      <bottom style="thick">
        <color rgb="FF7030A0"/>
      </bottom>
      <diagonal/>
    </border>
    <border>
      <left/>
      <right style="medium">
        <color rgb="FF00B0F0"/>
      </right>
      <top style="thin">
        <color theme="4" tint="0.79998168889431442"/>
      </top>
      <bottom style="thin">
        <color indexed="64"/>
      </bottom>
      <diagonal/>
    </border>
    <border>
      <left/>
      <right style="medium">
        <color rgb="FF00B0F0"/>
      </right>
      <top style="thin">
        <color indexed="64"/>
      </top>
      <bottom style="medium">
        <color indexed="64"/>
      </bottom>
      <diagonal/>
    </border>
    <border diagonalUp="1">
      <left style="thin">
        <color theme="3" tint="0.79998168889431442"/>
      </left>
      <right style="medium">
        <color indexed="64"/>
      </right>
      <top/>
      <bottom/>
      <diagonal style="medium">
        <color rgb="FF00B0F0"/>
      </diagonal>
    </border>
    <border>
      <left style="thin">
        <color theme="3" tint="0.79995117038483843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rgb="FF00B0F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rgb="FF00B0F0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5117038483843"/>
      </left>
      <right/>
      <top style="thick">
        <color rgb="FF7030A0"/>
      </top>
      <bottom style="thin">
        <color theme="4" tint="0.79995117038483843"/>
      </bottom>
      <diagonal/>
    </border>
    <border>
      <left/>
      <right/>
      <top style="thick">
        <color rgb="FF7030A0"/>
      </top>
      <bottom style="thin">
        <color theme="4" tint="0.79995117038483843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hair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hair">
        <color indexed="64"/>
      </top>
      <bottom/>
      <diagonal/>
    </border>
    <border>
      <left style="thin">
        <color theme="3" tint="0.79998168889431442"/>
      </left>
      <right/>
      <top style="medium">
        <color theme="4"/>
      </top>
      <bottom style="medium">
        <color indexed="64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8168889431442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rgb="FF00B0F0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0.79998168889431442"/>
      </left>
      <right style="medium">
        <color indexed="64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8168889431442"/>
      </bottom>
      <diagonal/>
    </border>
    <border>
      <left style="thin">
        <color theme="3" tint="0.79995117038483843"/>
      </left>
      <right/>
      <top/>
      <bottom style="thin">
        <color theme="3" tint="0.79998168889431442"/>
      </bottom>
      <diagonal/>
    </border>
    <border>
      <left/>
      <right style="thin">
        <color theme="3" tint="0.79995117038483843"/>
      </right>
      <top/>
      <bottom/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4" tint="0.799951170384838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theme="4" tint="0.79998168889431442"/>
      </left>
      <right style="thin">
        <color theme="4" tint="0.79995117038483843"/>
      </right>
      <top style="thin">
        <color theme="4" tint="0.79998168889431442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5117038483843"/>
      </right>
      <top style="thin">
        <color theme="4" tint="0.79998168889431442"/>
      </top>
      <bottom style="thin">
        <color theme="4" tint="0.79998168889431442"/>
      </bottom>
      <diagonal/>
    </border>
    <border diagonalDown="1">
      <left style="medium">
        <color indexed="64"/>
      </left>
      <right style="thin">
        <color auto="1"/>
      </right>
      <top style="thin">
        <color auto="1"/>
      </top>
      <bottom style="medium">
        <color rgb="FF00B0F0"/>
      </bottom>
      <diagonal style="medium">
        <color rgb="FF00B0F0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/>
      <right style="medium">
        <color indexed="64"/>
      </right>
      <top style="medium">
        <color rgb="FF00B0F0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theme="4" tint="0.79998168889431442"/>
      </top>
      <bottom style="thin">
        <color indexed="64"/>
      </bottom>
      <diagonal/>
    </border>
    <border diagonalDown="1">
      <left/>
      <right style="thin">
        <color auto="1"/>
      </right>
      <top style="thin">
        <color indexed="64"/>
      </top>
      <bottom style="thin">
        <color indexed="64"/>
      </bottom>
      <diagonal style="medium">
        <color rgb="FF00B0F0"/>
      </diagonal>
    </border>
    <border diagonalUp="1">
      <left/>
      <right style="thin">
        <color auto="1"/>
      </right>
      <top style="thin">
        <color indexed="64"/>
      </top>
      <bottom style="thin">
        <color indexed="64"/>
      </bottom>
      <diagonal style="medium">
        <color rgb="FF00B0F0"/>
      </diagonal>
    </border>
    <border diagonalDown="1"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 style="medium">
        <color rgb="FF00B0F0"/>
      </diagonal>
    </border>
    <border>
      <left style="medium">
        <color rgb="FF00B0F0"/>
      </left>
      <right style="medium">
        <color auto="1"/>
      </right>
      <top/>
      <bottom style="medium">
        <color auto="1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rgb="FF00B0F0"/>
      </diagonal>
    </border>
    <border diagonalUp="1"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 style="thick">
        <color rgb="FFFFC000"/>
      </diagonal>
    </border>
    <border>
      <left/>
      <right/>
      <top/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/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indexed="64"/>
      </bottom>
      <diagonal/>
    </border>
    <border>
      <left style="thick">
        <color rgb="FF7030A0"/>
      </left>
      <right style="thick">
        <color rgb="FFFFC000"/>
      </right>
      <top style="medium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FFC000"/>
      </right>
      <top style="thin">
        <color indexed="64"/>
      </top>
      <bottom style="medium">
        <color auto="1"/>
      </bottom>
      <diagonal/>
    </border>
    <border>
      <left style="thick">
        <color rgb="FFFFC000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rgb="FF7030A0"/>
      </top>
      <bottom/>
      <diagonal/>
    </border>
    <border>
      <left style="thin">
        <color auto="1"/>
      </left>
      <right/>
      <top/>
      <bottom style="thick">
        <color rgb="FF7030A0"/>
      </bottom>
      <diagonal/>
    </border>
    <border>
      <left style="thick">
        <color rgb="FFFFC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thick">
        <color rgb="FFFFC000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3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00B0F0"/>
      </right>
      <top style="thin">
        <color theme="4" tint="0.79998168889431442"/>
      </top>
      <bottom style="medium">
        <color theme="3" tint="0.79998168889431442"/>
      </bottom>
      <diagonal/>
    </border>
    <border diagonalDown="1">
      <left style="thin">
        <color theme="4" tint="0.79998168889431442"/>
      </left>
      <right style="thin">
        <color theme="3" tint="0.79998168889431442"/>
      </right>
      <top style="thin">
        <color theme="4" tint="0.79998168889431442"/>
      </top>
      <bottom/>
      <diagonal style="medium">
        <color rgb="FF00B0F0"/>
      </diagonal>
    </border>
    <border>
      <left/>
      <right/>
      <top style="thin">
        <color theme="4" tint="0.79995117038483843"/>
      </top>
      <bottom/>
      <diagonal/>
    </border>
    <border>
      <left/>
      <right/>
      <top style="medium">
        <color rgb="FF00B0F0"/>
      </top>
      <bottom style="thin">
        <color theme="4" tint="0.79995117038483843"/>
      </bottom>
      <diagonal/>
    </border>
    <border>
      <left/>
      <right style="thin">
        <color theme="4" tint="0.79992065187536243"/>
      </right>
      <top style="medium">
        <color rgb="FF00B0F0"/>
      </top>
      <bottom style="thin">
        <color theme="4" tint="0.79995117038483843"/>
      </bottom>
      <diagonal/>
    </border>
    <border>
      <left/>
      <right style="thin">
        <color theme="4" tint="0.79998168889431442"/>
      </right>
      <top style="medium">
        <color rgb="FF00B0F0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rgb="FF00B0F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theme="3" tint="0.79995117038483843"/>
      </left>
      <right style="medium">
        <color indexed="64"/>
      </right>
      <top style="medium">
        <color indexed="64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medium">
        <color indexed="64"/>
      </top>
      <bottom style="thin">
        <color theme="3" tint="0.79995117038483843"/>
      </bottom>
      <diagonal/>
    </border>
    <border>
      <left style="thin">
        <color theme="3" tint="0.79995117038483843"/>
      </left>
      <right style="medium">
        <color indexed="64"/>
      </right>
      <top style="thin">
        <color theme="3" tint="0.79995117038483843"/>
      </top>
      <bottom style="thin">
        <color theme="3" tint="0.79995117038483843"/>
      </bottom>
      <diagonal/>
    </border>
    <border>
      <left style="thick">
        <color rgb="FFFFC000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ck">
        <color rgb="FFFFC000"/>
      </right>
      <top style="thin">
        <color theme="4" tint="0.79998168889431442"/>
      </top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/>
      <diagonal/>
    </border>
    <border>
      <left style="thin">
        <color theme="4" tint="0.79995117038483843"/>
      </left>
      <right style="thin">
        <color theme="4" tint="0.79995117038483843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4" tint="0.79995117038483843"/>
      </top>
      <bottom/>
      <diagonal/>
    </border>
    <border>
      <left style="thin">
        <color theme="4" tint="0.79995117038483843"/>
      </left>
      <right style="thick">
        <color rgb="FFFFC000"/>
      </right>
      <top style="thin">
        <color theme="4" tint="0.79995117038483843"/>
      </top>
      <bottom/>
      <diagonal/>
    </border>
    <border>
      <left style="thin">
        <color theme="4" tint="0.79995117038483843"/>
      </left>
      <right style="thick">
        <color rgb="FFFFC000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0.79998168889431442"/>
      </right>
      <top style="medium">
        <color theme="4" tint="0.79998168889431442"/>
      </top>
      <bottom style="thin">
        <color theme="3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thin">
        <color theme="3" tint="0.79998168889431442"/>
      </bottom>
      <diagonal/>
    </border>
    <border>
      <left style="medium">
        <color indexed="64"/>
      </left>
      <right style="medium">
        <color theme="4" tint="0.79998168889431442"/>
      </right>
      <top style="thin">
        <color theme="3" tint="0.79998168889431442"/>
      </top>
      <bottom style="medium">
        <color indexed="64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3" tint="0.79998168889431442"/>
      </top>
      <bottom style="medium">
        <color indexed="64"/>
      </bottom>
      <diagonal/>
    </border>
    <border>
      <left style="thin">
        <color theme="4" tint="0.79989013336588644"/>
      </left>
      <right style="thin">
        <color theme="4" tint="0.79989013336588644"/>
      </right>
      <top style="thin">
        <color theme="4" tint="0.79989013336588644"/>
      </top>
      <bottom style="thin">
        <color theme="4" tint="0.79989013336588644"/>
      </bottom>
      <diagonal/>
    </border>
    <border>
      <left/>
      <right style="medium">
        <color auto="1"/>
      </right>
      <top style="thin">
        <color theme="4" tint="0.79992065187536243"/>
      </top>
      <bottom style="thin">
        <color theme="4" tint="0.79992065187536243"/>
      </bottom>
      <diagonal/>
    </border>
    <border>
      <left/>
      <right style="thick">
        <color auto="1"/>
      </right>
      <top/>
      <bottom/>
      <diagonal/>
    </border>
    <border>
      <left style="thin">
        <color theme="3" tint="0.79995117038483843"/>
      </left>
      <right style="medium">
        <color indexed="64"/>
      </right>
      <top style="thin">
        <color theme="3" tint="0.79995117038483843"/>
      </top>
      <bottom/>
      <diagonal/>
    </border>
    <border>
      <left style="medium">
        <color indexed="64"/>
      </left>
      <right style="medium">
        <color rgb="FF00B0F0"/>
      </right>
      <top style="medium">
        <color indexed="64"/>
      </top>
      <bottom style="medium">
        <color theme="4"/>
      </bottom>
      <diagonal/>
    </border>
    <border>
      <left/>
      <right style="thin">
        <color theme="4" tint="0.79998168889431442"/>
      </right>
      <top/>
      <bottom/>
      <diagonal/>
    </border>
    <border diagonalUp="1">
      <left/>
      <right style="thin">
        <color theme="4" tint="0.79998168889431442"/>
      </right>
      <top/>
      <bottom/>
      <diagonal style="medium">
        <color rgb="FF00B0F0"/>
      </diagonal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 style="thin">
        <color theme="4" tint="0.79985961485641044"/>
      </right>
      <top/>
      <bottom/>
      <diagonal/>
    </border>
    <border>
      <left/>
      <right style="thin">
        <color theme="4" tint="0.79992065187536243"/>
      </right>
      <top style="thin">
        <color theme="4" tint="0.79995117038483843"/>
      </top>
      <bottom style="medium">
        <color indexed="64"/>
      </bottom>
      <diagonal/>
    </border>
    <border>
      <left/>
      <right style="thin">
        <color theme="4" tint="0.79998168889431442"/>
      </right>
      <top style="medium">
        <color indexed="64"/>
      </top>
      <bottom/>
      <diagonal/>
    </border>
    <border>
      <left/>
      <right style="thin">
        <color theme="4" tint="0.79998168889431442"/>
      </right>
      <top/>
      <bottom style="medium">
        <color rgb="FF00B0F0"/>
      </bottom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/>
      <diagonal/>
    </border>
    <border>
      <left/>
      <right style="thin">
        <color theme="4" tint="0.79992065187536243"/>
      </right>
      <top/>
      <bottom style="medium">
        <color rgb="FF00B0F0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rgb="FF00B0F0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theme="3" tint="0.79998168889431442"/>
      </top>
      <bottom/>
      <diagonal/>
    </border>
    <border>
      <left style="medium">
        <color theme="3" tint="0.79998168889431442"/>
      </left>
      <right style="thin">
        <color theme="3" tint="0.79995117038483843"/>
      </right>
      <top style="medium">
        <color indexed="64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 diagonalDown="1">
      <left/>
      <right/>
      <top/>
      <bottom/>
      <diagonal style="medium">
        <color rgb="FFFFC000"/>
      </diagonal>
    </border>
    <border>
      <left/>
      <right style="medium">
        <color indexed="64"/>
      </right>
      <top style="thin">
        <color theme="4" tint="0.79998168889431442"/>
      </top>
      <bottom/>
      <diagonal/>
    </border>
    <border>
      <left style="medium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hair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ck">
        <color rgb="FFFFC000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ck">
        <color rgb="FFFFC000"/>
      </diagonal>
    </border>
    <border diagonalUp="1"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 style="thick">
        <color rgb="FFFFC000"/>
      </diagonal>
    </border>
    <border>
      <left style="thin">
        <color theme="4" tint="0.79998168889431442"/>
      </left>
      <right style="medium">
        <color auto="1"/>
      </right>
      <top/>
      <bottom style="thin">
        <color theme="4" tint="0.79998168889431442"/>
      </bottom>
      <diagonal/>
    </border>
    <border>
      <left style="medium">
        <color indexed="64"/>
      </left>
      <right style="thick">
        <color rgb="FFFFC000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20651875362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2065187536243"/>
      </top>
      <bottom style="thin">
        <color theme="4" tint="0.79992065187536243"/>
      </bottom>
      <diagonal/>
    </border>
    <border>
      <left style="thin">
        <color theme="4" tint="0.79995117038483843"/>
      </left>
      <right style="thin">
        <color theme="4" tint="0.79995117038483843"/>
      </right>
      <top/>
      <bottom style="thin">
        <color theme="4" tint="0.79992065187536243"/>
      </bottom>
      <diagonal/>
    </border>
    <border>
      <left/>
      <right style="thin">
        <color theme="4" tint="0.79995117038483843"/>
      </right>
      <top/>
      <bottom style="thin">
        <color theme="4" tint="0.79992065187536243"/>
      </bottom>
      <diagonal/>
    </border>
    <border>
      <left style="medium">
        <color indexed="64"/>
      </left>
      <right style="medium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3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/>
      <bottom style="thin">
        <color theme="3" tint="0.79998168889431442"/>
      </bottom>
      <diagonal/>
    </border>
    <border>
      <left style="thin">
        <color theme="4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 diagonalUp="1">
      <left/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 style="medium">
        <color rgb="FF00B0F0"/>
      </diagonal>
    </border>
    <border>
      <left/>
      <right style="thin">
        <color theme="3" tint="0.79995117038483843"/>
      </right>
      <top style="thin">
        <color theme="4" tint="0.79998168889431442"/>
      </top>
      <bottom style="medium">
        <color theme="4" tint="0.79998168889431442"/>
      </bottom>
      <diagonal/>
    </border>
    <border>
      <left/>
      <right style="thin">
        <color auto="1"/>
      </right>
      <top style="medium">
        <color rgb="FF00B0F0"/>
      </top>
      <bottom style="medium">
        <color indexed="64"/>
      </bottom>
      <diagonal/>
    </border>
    <border>
      <left style="thin">
        <color theme="4" tint="0.79998168889431442"/>
      </left>
      <right style="medium">
        <color auto="1"/>
      </right>
      <top style="thin">
        <color theme="4" tint="0.79998168889431442"/>
      </top>
      <bottom/>
      <diagonal/>
    </border>
    <border diagonalUp="1">
      <left/>
      <right style="thin">
        <color theme="3" tint="0.79998168889431442"/>
      </right>
      <top/>
      <bottom style="thin">
        <color theme="4" tint="0.79998168889431442"/>
      </bottom>
      <diagonal style="medium">
        <color rgb="FF00B0F0"/>
      </diagonal>
    </border>
    <border>
      <left style="thin">
        <color theme="3" tint="0.79998168889431442"/>
      </left>
      <right style="thin">
        <color theme="3" tint="0.79995117038483843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medium">
        <color indexed="64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thin">
        <color theme="4" tint="0.79995117038483843"/>
      </left>
      <right style="medium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medium">
        <color theme="4" tint="0.79998168889431442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/>
      <diagonal/>
    </border>
  </borders>
  <cellStyleXfs count="5">
    <xf numFmtId="0" fontId="0" fillId="0" borderId="0"/>
    <xf numFmtId="164" fontId="2" fillId="4" borderId="11" applyNumberFormat="0">
      <alignment vertical="center"/>
    </xf>
    <xf numFmtId="164" fontId="2" fillId="4" borderId="11" applyNumberFormat="0">
      <alignment vertical="center"/>
    </xf>
    <xf numFmtId="164" fontId="2" fillId="4" borderId="11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89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readingOrder="1"/>
    </xf>
    <xf numFmtId="0" fontId="0" fillId="0" borderId="0" xfId="0" applyAlignment="1">
      <alignment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16" xfId="0" applyNumberFormat="1" applyFont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3" borderId="9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1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vertical="center"/>
    </xf>
    <xf numFmtId="164" fontId="2" fillId="0" borderId="2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2" borderId="0" xfId="0" applyFill="1"/>
    <xf numFmtId="0" fontId="0" fillId="0" borderId="16" xfId="0" applyBorder="1"/>
    <xf numFmtId="164" fontId="2" fillId="0" borderId="1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165" fontId="2" fillId="0" borderId="3" xfId="0" applyNumberFormat="1" applyFont="1" applyBorder="1" applyAlignment="1">
      <alignment vertical="center"/>
    </xf>
    <xf numFmtId="165" fontId="2" fillId="0" borderId="30" xfId="0" applyNumberFormat="1" applyFont="1" applyBorder="1" applyAlignment="1">
      <alignment vertical="center"/>
    </xf>
    <xf numFmtId="165" fontId="2" fillId="0" borderId="31" xfId="0" applyNumberFormat="1" applyFont="1" applyBorder="1" applyAlignment="1">
      <alignment vertical="center"/>
    </xf>
    <xf numFmtId="165" fontId="2" fillId="0" borderId="33" xfId="0" applyNumberFormat="1" applyFont="1" applyBorder="1" applyAlignment="1">
      <alignment vertical="center"/>
    </xf>
    <xf numFmtId="165" fontId="2" fillId="0" borderId="34" xfId="0" applyNumberFormat="1" applyFont="1" applyBorder="1" applyAlignment="1">
      <alignment vertical="center"/>
    </xf>
    <xf numFmtId="165" fontId="2" fillId="0" borderId="35" xfId="0" applyNumberFormat="1" applyFont="1" applyBorder="1" applyAlignment="1">
      <alignment vertical="center"/>
    </xf>
    <xf numFmtId="165" fontId="2" fillId="0" borderId="36" xfId="0" applyNumberFormat="1" applyFont="1" applyBorder="1" applyAlignment="1">
      <alignment vertical="center"/>
    </xf>
    <xf numFmtId="165" fontId="2" fillId="0" borderId="37" xfId="0" applyNumberFormat="1" applyFont="1" applyBorder="1" applyAlignment="1">
      <alignment vertical="center"/>
    </xf>
    <xf numFmtId="165" fontId="2" fillId="0" borderId="38" xfId="0" applyNumberFormat="1" applyFont="1" applyBorder="1" applyAlignment="1">
      <alignment vertical="center"/>
    </xf>
    <xf numFmtId="165" fontId="2" fillId="0" borderId="40" xfId="0" applyNumberFormat="1" applyFont="1" applyBorder="1" applyAlignment="1">
      <alignment vertical="center"/>
    </xf>
    <xf numFmtId="165" fontId="2" fillId="0" borderId="41" xfId="0" applyNumberFormat="1" applyFont="1" applyBorder="1" applyAlignment="1">
      <alignment vertical="center"/>
    </xf>
    <xf numFmtId="165" fontId="2" fillId="0" borderId="43" xfId="0" applyNumberFormat="1" applyFont="1" applyBorder="1" applyAlignment="1">
      <alignment vertical="center"/>
    </xf>
    <xf numFmtId="165" fontId="2" fillId="0" borderId="44" xfId="0" applyNumberFormat="1" applyFont="1" applyBorder="1" applyAlignment="1">
      <alignment vertical="center"/>
    </xf>
    <xf numFmtId="165" fontId="2" fillId="0" borderId="45" xfId="0" applyNumberFormat="1" applyFont="1" applyBorder="1" applyAlignment="1">
      <alignment vertical="center"/>
    </xf>
    <xf numFmtId="165" fontId="2" fillId="0" borderId="46" xfId="0" applyNumberFormat="1" applyFont="1" applyBorder="1" applyAlignment="1">
      <alignment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2" xfId="0" applyNumberFormat="1" applyFont="1" applyBorder="1" applyAlignment="1">
      <alignment vertical="center"/>
    </xf>
    <xf numFmtId="165" fontId="2" fillId="0" borderId="24" xfId="0" applyNumberFormat="1" applyFont="1" applyFill="1" applyBorder="1" applyAlignment="1">
      <alignment horizontal="center" vertical="center"/>
    </xf>
    <xf numFmtId="165" fontId="2" fillId="0" borderId="13" xfId="0" applyNumberFormat="1" applyFont="1" applyBorder="1" applyAlignment="1">
      <alignment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165" fontId="2" fillId="0" borderId="26" xfId="0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vertical="center"/>
    </xf>
    <xf numFmtId="165" fontId="2" fillId="0" borderId="37" xfId="0" applyNumberFormat="1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165" fontId="2" fillId="0" borderId="40" xfId="0" applyNumberFormat="1" applyFont="1" applyBorder="1" applyAlignment="1">
      <alignment horizontal="center" vertical="center"/>
    </xf>
    <xf numFmtId="165" fontId="2" fillId="0" borderId="41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5" fontId="2" fillId="0" borderId="47" xfId="0" applyNumberFormat="1" applyFont="1" applyFill="1" applyBorder="1" applyAlignment="1">
      <alignment horizontal="center" vertical="center"/>
    </xf>
    <xf numFmtId="165" fontId="2" fillId="0" borderId="49" xfId="0" applyNumberFormat="1" applyFont="1" applyBorder="1" applyAlignment="1">
      <alignment horizontal="center" vertical="center"/>
    </xf>
    <xf numFmtId="165" fontId="2" fillId="0" borderId="51" xfId="0" applyNumberFormat="1" applyFont="1" applyBorder="1" applyAlignment="1">
      <alignment horizontal="center" vertical="center"/>
    </xf>
    <xf numFmtId="165" fontId="2" fillId="0" borderId="50" xfId="0" applyNumberFormat="1" applyFont="1" applyBorder="1" applyAlignment="1">
      <alignment horizontal="center" vertical="center"/>
    </xf>
    <xf numFmtId="165" fontId="2" fillId="0" borderId="48" xfId="0" applyNumberFormat="1" applyFont="1" applyBorder="1" applyAlignment="1">
      <alignment vertical="center"/>
    </xf>
    <xf numFmtId="165" fontId="2" fillId="0" borderId="29" xfId="0" applyNumberFormat="1" applyFont="1" applyBorder="1" applyAlignment="1">
      <alignment horizontal="center" vertical="center"/>
    </xf>
    <xf numFmtId="165" fontId="2" fillId="0" borderId="52" xfId="0" applyNumberFormat="1" applyFont="1" applyBorder="1" applyAlignment="1">
      <alignment vertical="center"/>
    </xf>
    <xf numFmtId="165" fontId="2" fillId="0" borderId="53" xfId="0" applyNumberFormat="1" applyFont="1" applyBorder="1" applyAlignment="1">
      <alignment vertical="center"/>
    </xf>
    <xf numFmtId="165" fontId="2" fillId="0" borderId="55" xfId="0" applyNumberFormat="1" applyFont="1" applyBorder="1" applyAlignment="1">
      <alignment vertical="center"/>
    </xf>
    <xf numFmtId="165" fontId="2" fillId="0" borderId="54" xfId="0" applyNumberFormat="1" applyFont="1" applyBorder="1" applyAlignment="1">
      <alignment vertical="center"/>
    </xf>
    <xf numFmtId="165" fontId="2" fillId="0" borderId="57" xfId="0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vertical="center"/>
    </xf>
    <xf numFmtId="165" fontId="2" fillId="0" borderId="36" xfId="0" applyNumberFormat="1" applyFont="1" applyBorder="1" applyAlignment="1">
      <alignment horizontal="center" vertical="center"/>
    </xf>
    <xf numFmtId="165" fontId="2" fillId="0" borderId="59" xfId="0" applyNumberFormat="1" applyFont="1" applyBorder="1" applyAlignment="1">
      <alignment vertical="center"/>
    </xf>
    <xf numFmtId="165" fontId="2" fillId="0" borderId="58" xfId="0" applyNumberFormat="1" applyFont="1" applyBorder="1" applyAlignment="1">
      <alignment vertical="center"/>
    </xf>
    <xf numFmtId="165" fontId="2" fillId="0" borderId="60" xfId="0" applyNumberFormat="1" applyFont="1" applyBorder="1" applyAlignment="1">
      <alignment vertical="center"/>
    </xf>
    <xf numFmtId="165" fontId="2" fillId="0" borderId="57" xfId="0" applyNumberFormat="1" applyFont="1" applyBorder="1" applyAlignment="1">
      <alignment vertical="center"/>
    </xf>
    <xf numFmtId="165" fontId="2" fillId="0" borderId="39" xfId="0" applyNumberFormat="1" applyFont="1" applyBorder="1" applyAlignment="1">
      <alignment vertical="center"/>
    </xf>
    <xf numFmtId="165" fontId="2" fillId="0" borderId="54" xfId="0" applyNumberFormat="1" applyFont="1" applyBorder="1" applyAlignment="1">
      <alignment horizontal="center" vertical="center"/>
    </xf>
    <xf numFmtId="165" fontId="2" fillId="0" borderId="65" xfId="0" applyNumberFormat="1" applyFont="1" applyBorder="1" applyAlignment="1">
      <alignment vertical="center"/>
    </xf>
    <xf numFmtId="165" fontId="2" fillId="0" borderId="67" xfId="0" applyNumberFormat="1" applyFont="1" applyBorder="1" applyAlignment="1">
      <alignment vertical="center"/>
    </xf>
    <xf numFmtId="165" fontId="2" fillId="0" borderId="68" xfId="0" applyNumberFormat="1" applyFont="1" applyBorder="1" applyAlignment="1">
      <alignment horizontal="center" vertical="center"/>
    </xf>
    <xf numFmtId="165" fontId="2" fillId="0" borderId="55" xfId="0" applyNumberFormat="1" applyFont="1" applyBorder="1" applyAlignment="1">
      <alignment horizontal="center" vertical="center"/>
    </xf>
    <xf numFmtId="165" fontId="2" fillId="0" borderId="69" xfId="0" applyNumberFormat="1" applyFont="1" applyBorder="1" applyAlignment="1">
      <alignment vertical="center"/>
    </xf>
    <xf numFmtId="165" fontId="2" fillId="0" borderId="49" xfId="0" applyNumberFormat="1" applyFont="1" applyBorder="1" applyAlignment="1">
      <alignment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49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165" fontId="2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166" fontId="2" fillId="0" borderId="7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1" fontId="0" fillId="0" borderId="13" xfId="0" applyNumberForma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vertical="center"/>
    </xf>
    <xf numFmtId="165" fontId="2" fillId="0" borderId="74" xfId="0" applyNumberFormat="1" applyFont="1" applyBorder="1" applyAlignment="1">
      <alignment vertical="center"/>
    </xf>
    <xf numFmtId="164" fontId="2" fillId="0" borderId="78" xfId="0" applyNumberFormat="1" applyFont="1" applyBorder="1" applyAlignment="1">
      <alignment vertical="center"/>
    </xf>
    <xf numFmtId="164" fontId="2" fillId="0" borderId="7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5" fontId="2" fillId="0" borderId="80" xfId="0" applyNumberFormat="1" applyFont="1" applyBorder="1" applyAlignment="1">
      <alignment vertical="center"/>
    </xf>
    <xf numFmtId="165" fontId="2" fillId="0" borderId="81" xfId="0" applyNumberFormat="1" applyFont="1" applyBorder="1" applyAlignment="1">
      <alignment vertical="center"/>
    </xf>
    <xf numFmtId="165" fontId="2" fillId="0" borderId="82" xfId="0" applyNumberFormat="1" applyFont="1" applyBorder="1" applyAlignment="1">
      <alignment vertical="center"/>
    </xf>
    <xf numFmtId="165" fontId="2" fillId="0" borderId="68" xfId="0" applyNumberFormat="1" applyFont="1" applyBorder="1" applyAlignment="1">
      <alignment vertical="center"/>
    </xf>
    <xf numFmtId="165" fontId="2" fillId="0" borderId="87" xfId="0" applyNumberFormat="1" applyFont="1" applyBorder="1" applyAlignment="1">
      <alignment vertical="center"/>
    </xf>
    <xf numFmtId="165" fontId="2" fillId="0" borderId="89" xfId="0" applyNumberFormat="1" applyFont="1" applyBorder="1" applyAlignment="1">
      <alignment vertical="center"/>
    </xf>
    <xf numFmtId="165" fontId="2" fillId="0" borderId="73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4" fontId="2" fillId="0" borderId="90" xfId="0" applyNumberFormat="1" applyFont="1" applyBorder="1" applyAlignment="1">
      <alignment vertical="center"/>
    </xf>
    <xf numFmtId="164" fontId="2" fillId="0" borderId="91" xfId="0" applyNumberFormat="1" applyFont="1" applyBorder="1" applyAlignment="1">
      <alignment vertical="center"/>
    </xf>
    <xf numFmtId="164" fontId="2" fillId="0" borderId="84" xfId="0" applyNumberFormat="1" applyFont="1" applyBorder="1" applyAlignment="1">
      <alignment vertical="center"/>
    </xf>
    <xf numFmtId="165" fontId="2" fillId="0" borderId="92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vertical="center"/>
    </xf>
    <xf numFmtId="165" fontId="2" fillId="0" borderId="93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2" fillId="0" borderId="9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3" borderId="94" xfId="0" applyNumberFormat="1" applyFont="1" applyFill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5" fontId="2" fillId="0" borderId="95" xfId="0" applyNumberFormat="1" applyFont="1" applyBorder="1" applyAlignment="1">
      <alignment vertical="center"/>
    </xf>
    <xf numFmtId="165" fontId="2" fillId="0" borderId="76" xfId="0" applyNumberFormat="1" applyFont="1" applyBorder="1" applyAlignment="1">
      <alignment vertical="center"/>
    </xf>
    <xf numFmtId="164" fontId="2" fillId="0" borderId="96" xfId="0" applyNumberFormat="1" applyFont="1" applyBorder="1" applyAlignment="1">
      <alignment vertical="center"/>
    </xf>
    <xf numFmtId="165" fontId="2" fillId="0" borderId="97" xfId="0" applyNumberFormat="1" applyFont="1" applyBorder="1" applyAlignment="1">
      <alignment horizontal="center" vertical="center"/>
    </xf>
    <xf numFmtId="165" fontId="2" fillId="0" borderId="43" xfId="0" applyNumberFormat="1" applyFont="1" applyBorder="1" applyAlignment="1">
      <alignment horizontal="center" vertical="center"/>
    </xf>
    <xf numFmtId="165" fontId="2" fillId="0" borderId="98" xfId="0" applyNumberFormat="1" applyFont="1" applyBorder="1" applyAlignment="1">
      <alignment horizontal="center" vertical="center"/>
    </xf>
    <xf numFmtId="165" fontId="2" fillId="0" borderId="99" xfId="0" applyNumberFormat="1" applyFont="1" applyBorder="1" applyAlignment="1">
      <alignment vertical="center"/>
    </xf>
    <xf numFmtId="165" fontId="2" fillId="0" borderId="89" xfId="0" applyNumberFormat="1" applyFont="1" applyBorder="1" applyAlignment="1">
      <alignment horizontal="center" vertical="center"/>
    </xf>
    <xf numFmtId="165" fontId="2" fillId="0" borderId="100" xfId="0" applyNumberFormat="1" applyFont="1" applyBorder="1" applyAlignment="1">
      <alignment horizontal="center" vertical="center"/>
    </xf>
    <xf numFmtId="165" fontId="2" fillId="0" borderId="101" xfId="0" applyNumberFormat="1" applyFont="1" applyBorder="1" applyAlignment="1">
      <alignment vertical="center"/>
    </xf>
    <xf numFmtId="165" fontId="2" fillId="0" borderId="102" xfId="0" applyNumberFormat="1" applyFont="1" applyBorder="1" applyAlignment="1">
      <alignment vertical="center"/>
    </xf>
    <xf numFmtId="165" fontId="2" fillId="0" borderId="103" xfId="0" applyNumberFormat="1" applyFont="1" applyBorder="1" applyAlignment="1">
      <alignment vertical="center"/>
    </xf>
    <xf numFmtId="165" fontId="2" fillId="0" borderId="104" xfId="0" applyNumberFormat="1" applyFont="1" applyBorder="1" applyAlignment="1">
      <alignment vertical="center"/>
    </xf>
    <xf numFmtId="165" fontId="2" fillId="0" borderId="106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horizontal="center" vertical="center"/>
    </xf>
    <xf numFmtId="165" fontId="2" fillId="0" borderId="107" xfId="0" applyNumberFormat="1" applyFont="1" applyBorder="1" applyAlignment="1">
      <alignment horizontal="center" vertical="center"/>
    </xf>
    <xf numFmtId="165" fontId="2" fillId="0" borderId="69" xfId="0" applyNumberFormat="1" applyFont="1" applyBorder="1" applyAlignment="1">
      <alignment horizontal="center" vertical="center"/>
    </xf>
    <xf numFmtId="165" fontId="2" fillId="0" borderId="77" xfId="0" applyNumberFormat="1" applyFont="1" applyBorder="1" applyAlignment="1">
      <alignment vertical="center"/>
    </xf>
    <xf numFmtId="165" fontId="2" fillId="0" borderId="109" xfId="0" applyNumberFormat="1" applyFont="1" applyBorder="1" applyAlignment="1">
      <alignment horizontal="center" vertical="center"/>
    </xf>
    <xf numFmtId="164" fontId="2" fillId="0" borderId="110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111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vertical="center"/>
    </xf>
    <xf numFmtId="164" fontId="2" fillId="0" borderId="112" xfId="0" applyNumberFormat="1" applyFont="1" applyBorder="1" applyAlignment="1">
      <alignment vertical="center"/>
    </xf>
    <xf numFmtId="165" fontId="2" fillId="0" borderId="113" xfId="0" applyNumberFormat="1" applyFont="1" applyBorder="1" applyAlignment="1">
      <alignment vertical="center"/>
    </xf>
    <xf numFmtId="165" fontId="2" fillId="0" borderId="114" xfId="0" applyNumberFormat="1" applyFont="1" applyBorder="1" applyAlignment="1">
      <alignment vertical="center"/>
    </xf>
    <xf numFmtId="165" fontId="2" fillId="0" borderId="116" xfId="0" applyNumberFormat="1" applyFont="1" applyBorder="1" applyAlignment="1">
      <alignment vertical="center"/>
    </xf>
    <xf numFmtId="165" fontId="2" fillId="0" borderId="115" xfId="0" applyNumberFormat="1" applyFont="1" applyBorder="1" applyAlignment="1">
      <alignment vertical="center"/>
    </xf>
    <xf numFmtId="165" fontId="2" fillId="0" borderId="118" xfId="0" applyNumberFormat="1" applyFont="1" applyBorder="1" applyAlignment="1">
      <alignment vertical="center"/>
    </xf>
    <xf numFmtId="165" fontId="2" fillId="0" borderId="117" xfId="0" applyNumberFormat="1" applyFont="1" applyBorder="1" applyAlignment="1">
      <alignment vertical="center"/>
    </xf>
    <xf numFmtId="165" fontId="2" fillId="0" borderId="84" xfId="0" applyNumberFormat="1" applyFont="1" applyBorder="1" applyAlignment="1">
      <alignment vertical="center"/>
    </xf>
    <xf numFmtId="165" fontId="2" fillId="0" borderId="119" xfId="0" applyNumberFormat="1" applyFont="1" applyBorder="1" applyAlignment="1">
      <alignment vertical="center"/>
    </xf>
    <xf numFmtId="165" fontId="2" fillId="0" borderId="120" xfId="0" applyNumberFormat="1" applyFont="1" applyBorder="1" applyAlignment="1">
      <alignment vertical="center"/>
    </xf>
    <xf numFmtId="165" fontId="2" fillId="0" borderId="124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25" xfId="0" applyNumberFormat="1" applyFont="1" applyBorder="1" applyAlignment="1">
      <alignment vertical="center"/>
    </xf>
    <xf numFmtId="165" fontId="2" fillId="0" borderId="123" xfId="0" applyNumberFormat="1" applyFont="1" applyBorder="1" applyAlignment="1">
      <alignment vertical="center"/>
    </xf>
    <xf numFmtId="164" fontId="2" fillId="0" borderId="126" xfId="0" applyNumberFormat="1" applyFont="1" applyBorder="1" applyAlignment="1">
      <alignment horizontal="center" vertical="center"/>
    </xf>
    <xf numFmtId="165" fontId="2" fillId="0" borderId="127" xfId="0" applyNumberFormat="1" applyFont="1" applyBorder="1" applyAlignment="1">
      <alignment vertical="center"/>
    </xf>
    <xf numFmtId="165" fontId="2" fillId="0" borderId="128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30" xfId="0" applyNumberFormat="1" applyFont="1" applyBorder="1" applyAlignment="1">
      <alignment vertical="center"/>
    </xf>
    <xf numFmtId="164" fontId="2" fillId="0" borderId="80" xfId="0" applyNumberFormat="1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165" fontId="2" fillId="0" borderId="133" xfId="0" applyNumberFormat="1" applyFont="1" applyBorder="1" applyAlignment="1">
      <alignment vertical="center"/>
    </xf>
    <xf numFmtId="165" fontId="2" fillId="0" borderId="134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0" fillId="0" borderId="6" xfId="0" applyBorder="1"/>
    <xf numFmtId="0" fontId="6" fillId="0" borderId="0" xfId="0" applyFont="1" applyAlignment="1">
      <alignment vertical="center"/>
    </xf>
    <xf numFmtId="0" fontId="0" fillId="0" borderId="0" xfId="0" applyBorder="1"/>
    <xf numFmtId="0" fontId="0" fillId="0" borderId="142" xfId="0" applyBorder="1"/>
    <xf numFmtId="0" fontId="0" fillId="0" borderId="143" xfId="0" applyBorder="1"/>
    <xf numFmtId="164" fontId="2" fillId="3" borderId="144" xfId="0" applyNumberFormat="1" applyFont="1" applyFill="1" applyBorder="1" applyAlignment="1">
      <alignment vertical="center"/>
    </xf>
    <xf numFmtId="0" fontId="0" fillId="0" borderId="146" xfId="0" applyBorder="1"/>
    <xf numFmtId="0" fontId="0" fillId="0" borderId="147" xfId="0" applyBorder="1"/>
    <xf numFmtId="164" fontId="2" fillId="0" borderId="144" xfId="0" applyNumberFormat="1" applyFont="1" applyBorder="1" applyAlignment="1">
      <alignment vertical="center"/>
    </xf>
    <xf numFmtId="164" fontId="2" fillId="0" borderId="151" xfId="0" applyNumberFormat="1" applyFont="1" applyBorder="1" applyAlignment="1">
      <alignment vertical="center"/>
    </xf>
    <xf numFmtId="0" fontId="0" fillId="0" borderId="152" xfId="0" applyBorder="1"/>
    <xf numFmtId="164" fontId="2" fillId="0" borderId="153" xfId="0" applyNumberFormat="1" applyFont="1" applyBorder="1" applyAlignment="1">
      <alignment vertical="center"/>
    </xf>
    <xf numFmtId="0" fontId="0" fillId="0" borderId="159" xfId="0" applyBorder="1"/>
    <xf numFmtId="0" fontId="0" fillId="0" borderId="25" xfId="0" applyBorder="1"/>
    <xf numFmtId="0" fontId="0" fillId="0" borderId="162" xfId="0" applyBorder="1"/>
    <xf numFmtId="164" fontId="2" fillId="0" borderId="163" xfId="0" applyNumberFormat="1" applyFont="1" applyBorder="1" applyAlignment="1">
      <alignment vertical="center"/>
    </xf>
    <xf numFmtId="0" fontId="0" fillId="0" borderId="8" xfId="0" applyBorder="1"/>
    <xf numFmtId="0" fontId="0" fillId="0" borderId="165" xfId="0" applyBorder="1"/>
    <xf numFmtId="0" fontId="0" fillId="0" borderId="164" xfId="0" applyBorder="1"/>
    <xf numFmtId="0" fontId="0" fillId="0" borderId="166" xfId="0" applyBorder="1"/>
    <xf numFmtId="0" fontId="0" fillId="0" borderId="167" xfId="0" applyBorder="1"/>
    <xf numFmtId="0" fontId="0" fillId="0" borderId="27" xfId="0" applyBorder="1" applyAlignment="1">
      <alignment vertical="center"/>
    </xf>
    <xf numFmtId="0" fontId="0" fillId="0" borderId="27" xfId="0" applyBorder="1"/>
    <xf numFmtId="164" fontId="2" fillId="0" borderId="168" xfId="0" applyNumberFormat="1" applyFont="1" applyBorder="1" applyAlignment="1">
      <alignment vertical="center"/>
    </xf>
    <xf numFmtId="164" fontId="2" fillId="0" borderId="169" xfId="0" applyNumberFormat="1" applyFont="1" applyBorder="1" applyAlignment="1">
      <alignment vertical="center"/>
    </xf>
    <xf numFmtId="0" fontId="0" fillId="0" borderId="21" xfId="0" applyBorder="1"/>
    <xf numFmtId="165" fontId="2" fillId="0" borderId="71" xfId="0" applyNumberFormat="1" applyFont="1" applyBorder="1" applyAlignment="1">
      <alignment vertical="center"/>
    </xf>
    <xf numFmtId="49" fontId="2" fillId="0" borderId="73" xfId="0" applyNumberFormat="1" applyFont="1" applyBorder="1" applyAlignment="1">
      <alignment vertical="center"/>
    </xf>
    <xf numFmtId="49" fontId="2" fillId="0" borderId="84" xfId="0" applyNumberFormat="1" applyFont="1" applyBorder="1" applyAlignment="1">
      <alignment vertical="center"/>
    </xf>
    <xf numFmtId="49" fontId="2" fillId="0" borderId="77" xfId="0" applyNumberFormat="1" applyFont="1" applyBorder="1" applyAlignment="1">
      <alignment vertical="center"/>
    </xf>
    <xf numFmtId="49" fontId="2" fillId="0" borderId="76" xfId="0" applyNumberFormat="1" applyFont="1" applyBorder="1" applyAlignment="1">
      <alignment vertical="center"/>
    </xf>
    <xf numFmtId="164" fontId="2" fillId="0" borderId="73" xfId="0" applyNumberFormat="1" applyFont="1" applyBorder="1" applyAlignment="1">
      <alignment vertical="center"/>
    </xf>
    <xf numFmtId="165" fontId="2" fillId="0" borderId="37" xfId="0" applyNumberFormat="1" applyFont="1" applyFill="1" applyBorder="1" applyAlignment="1">
      <alignment horizontal="center" vertical="center"/>
    </xf>
    <xf numFmtId="165" fontId="2" fillId="0" borderId="140" xfId="0" applyNumberFormat="1" applyFont="1" applyFill="1" applyBorder="1" applyAlignment="1">
      <alignment horizontal="center" vertical="center"/>
    </xf>
    <xf numFmtId="165" fontId="2" fillId="0" borderId="172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49" fontId="2" fillId="0" borderId="55" xfId="0" applyNumberFormat="1" applyFont="1" applyBorder="1" applyAlignment="1">
      <alignment vertical="center"/>
    </xf>
    <xf numFmtId="49" fontId="2" fillId="0" borderId="43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49" fontId="2" fillId="0" borderId="36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14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47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64" xfId="0" applyNumberFormat="1" applyFont="1" applyFill="1" applyBorder="1" applyAlignment="1">
      <alignment horizontal="center" vertical="center"/>
    </xf>
    <xf numFmtId="49" fontId="2" fillId="0" borderId="99" xfId="0" applyNumberFormat="1" applyFont="1" applyFill="1" applyBorder="1" applyAlignment="1">
      <alignment horizontal="center" vertical="center"/>
    </xf>
    <xf numFmtId="49" fontId="2" fillId="0" borderId="5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/>
    </xf>
    <xf numFmtId="49" fontId="2" fillId="3" borderId="135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7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174" xfId="0" applyNumberFormat="1" applyFont="1" applyFill="1" applyBorder="1" applyAlignment="1">
      <alignment horizontal="center" vertical="center"/>
    </xf>
    <xf numFmtId="49" fontId="2" fillId="0" borderId="175" xfId="0" applyNumberFormat="1" applyFont="1" applyBorder="1" applyAlignment="1">
      <alignment horizontal="center" vertical="center"/>
    </xf>
    <xf numFmtId="49" fontId="2" fillId="0" borderId="176" xfId="0" applyNumberFormat="1" applyFont="1" applyFill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165" fontId="2" fillId="0" borderId="96" xfId="0" applyNumberFormat="1" applyFont="1" applyBorder="1" applyAlignment="1">
      <alignment vertical="center"/>
    </xf>
    <xf numFmtId="164" fontId="2" fillId="0" borderId="76" xfId="0" applyNumberFormat="1" applyFont="1" applyBorder="1" applyAlignment="1">
      <alignment vertical="center"/>
    </xf>
    <xf numFmtId="164" fontId="2" fillId="0" borderId="178" xfId="0" applyNumberFormat="1" applyFont="1" applyBorder="1" applyAlignment="1">
      <alignment vertical="center"/>
    </xf>
    <xf numFmtId="164" fontId="2" fillId="0" borderId="103" xfId="0" applyNumberFormat="1" applyFont="1" applyBorder="1" applyAlignment="1">
      <alignment vertical="center"/>
    </xf>
    <xf numFmtId="164" fontId="2" fillId="0" borderId="85" xfId="0" applyNumberFormat="1" applyFont="1" applyBorder="1" applyAlignment="1">
      <alignment vertical="center"/>
    </xf>
    <xf numFmtId="165" fontId="2" fillId="0" borderId="85" xfId="0" applyNumberFormat="1" applyFont="1" applyFill="1" applyBorder="1" applyAlignment="1">
      <alignment horizontal="center" vertical="center"/>
    </xf>
    <xf numFmtId="165" fontId="2" fillId="0" borderId="136" xfId="0" applyNumberFormat="1" applyFont="1" applyBorder="1" applyAlignment="1">
      <alignment vertical="center"/>
    </xf>
    <xf numFmtId="165" fontId="2" fillId="0" borderId="179" xfId="0" applyNumberFormat="1" applyFont="1" applyBorder="1" applyAlignment="1">
      <alignment vertical="center"/>
    </xf>
    <xf numFmtId="165" fontId="2" fillId="0" borderId="150" xfId="0" applyNumberFormat="1" applyFont="1" applyBorder="1" applyAlignment="1">
      <alignment vertical="center"/>
    </xf>
    <xf numFmtId="165" fontId="2" fillId="0" borderId="180" xfId="0" applyNumberFormat="1" applyFont="1" applyBorder="1" applyAlignment="1">
      <alignment vertical="center"/>
    </xf>
    <xf numFmtId="164" fontId="2" fillId="3" borderId="181" xfId="0" applyNumberFormat="1" applyFont="1" applyFill="1" applyBorder="1" applyAlignment="1">
      <alignment vertical="center"/>
    </xf>
    <xf numFmtId="164" fontId="2" fillId="3" borderId="182" xfId="0" applyNumberFormat="1" applyFont="1" applyFill="1" applyBorder="1" applyAlignment="1">
      <alignment vertical="center"/>
    </xf>
    <xf numFmtId="164" fontId="2" fillId="3" borderId="183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49" fontId="2" fillId="0" borderId="106" xfId="0" applyNumberFormat="1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49" fontId="2" fillId="0" borderId="122" xfId="0" applyNumberFormat="1" applyFont="1" applyBorder="1" applyAlignment="1">
      <alignment vertical="center"/>
    </xf>
    <xf numFmtId="49" fontId="2" fillId="0" borderId="66" xfId="0" applyNumberFormat="1" applyFont="1" applyBorder="1" applyAlignment="1">
      <alignment vertical="center"/>
    </xf>
    <xf numFmtId="49" fontId="2" fillId="0" borderId="41" xfId="0" applyNumberFormat="1" applyFont="1" applyBorder="1" applyAlignment="1">
      <alignment vertical="center"/>
    </xf>
    <xf numFmtId="49" fontId="2" fillId="0" borderId="62" xfId="0" applyNumberFormat="1" applyFont="1" applyBorder="1" applyAlignment="1">
      <alignment horizontal="center" vertical="center"/>
    </xf>
    <xf numFmtId="49" fontId="2" fillId="0" borderId="109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vertical="center"/>
    </xf>
    <xf numFmtId="49" fontId="2" fillId="0" borderId="105" xfId="0" applyNumberFormat="1" applyFont="1" applyBorder="1" applyAlignment="1">
      <alignment vertical="center"/>
    </xf>
    <xf numFmtId="49" fontId="2" fillId="0" borderId="133" xfId="0" applyNumberFormat="1" applyFont="1" applyBorder="1" applyAlignment="1">
      <alignment vertical="center"/>
    </xf>
    <xf numFmtId="49" fontId="2" fillId="0" borderId="121" xfId="0" applyNumberFormat="1" applyFont="1" applyBorder="1" applyAlignment="1">
      <alignment vertical="center"/>
    </xf>
    <xf numFmtId="49" fontId="2" fillId="0" borderId="31" xfId="0" applyNumberFormat="1" applyFont="1" applyBorder="1" applyAlignment="1">
      <alignment vertical="center"/>
    </xf>
    <xf numFmtId="49" fontId="2" fillId="0" borderId="63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vertical="center"/>
    </xf>
    <xf numFmtId="49" fontId="2" fillId="0" borderId="30" xfId="0" applyNumberFormat="1" applyFont="1" applyBorder="1" applyAlignment="1">
      <alignment vertical="center"/>
    </xf>
    <xf numFmtId="49" fontId="2" fillId="0" borderId="62" xfId="0" applyNumberFormat="1" applyFont="1" applyBorder="1" applyAlignment="1">
      <alignment vertical="center"/>
    </xf>
    <xf numFmtId="49" fontId="2" fillId="0" borderId="108" xfId="0" applyNumberFormat="1" applyFont="1" applyBorder="1" applyAlignment="1">
      <alignment vertical="center"/>
    </xf>
    <xf numFmtId="49" fontId="2" fillId="0" borderId="42" xfId="0" applyNumberFormat="1" applyFont="1" applyBorder="1" applyAlignment="1">
      <alignment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2" fillId="0" borderId="67" xfId="0" applyNumberFormat="1" applyFont="1" applyBorder="1" applyAlignment="1">
      <alignment vertical="center"/>
    </xf>
    <xf numFmtId="49" fontId="2" fillId="0" borderId="43" xfId="0" applyNumberFormat="1" applyFont="1" applyBorder="1" applyAlignment="1">
      <alignment vertical="center"/>
    </xf>
    <xf numFmtId="49" fontId="2" fillId="0" borderId="9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vertical="center"/>
    </xf>
    <xf numFmtId="49" fontId="2" fillId="0" borderId="75" xfId="0" applyNumberFormat="1" applyFont="1" applyBorder="1" applyAlignment="1">
      <alignment vertical="center"/>
    </xf>
    <xf numFmtId="49" fontId="2" fillId="0" borderId="3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center" vertical="center"/>
    </xf>
    <xf numFmtId="49" fontId="2" fillId="0" borderId="109" xfId="0" applyNumberFormat="1" applyFont="1" applyBorder="1" applyAlignment="1">
      <alignment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39" xfId="0" applyNumberFormat="1" applyFont="1" applyBorder="1" applyAlignment="1">
      <alignment horizontal="center" vertical="center"/>
    </xf>
    <xf numFmtId="164" fontId="2" fillId="0" borderId="177" xfId="0" applyNumberFormat="1" applyFont="1" applyBorder="1" applyAlignment="1">
      <alignment horizontal="center" vertical="center"/>
    </xf>
    <xf numFmtId="49" fontId="2" fillId="0" borderId="18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164" fontId="2" fillId="0" borderId="88" xfId="0" applyNumberFormat="1" applyFont="1" applyBorder="1" applyAlignment="1">
      <alignment vertical="center"/>
    </xf>
    <xf numFmtId="0" fontId="2" fillId="3" borderId="186" xfId="0" applyFont="1" applyFill="1" applyBorder="1" applyAlignment="1">
      <alignment vertical="center"/>
    </xf>
    <xf numFmtId="164" fontId="2" fillId="3" borderId="186" xfId="0" applyNumberFormat="1" applyFont="1" applyFill="1" applyBorder="1" applyAlignment="1">
      <alignment vertical="center"/>
    </xf>
    <xf numFmtId="165" fontId="2" fillId="0" borderId="187" xfId="0" applyNumberFormat="1" applyFont="1" applyBorder="1" applyAlignment="1">
      <alignment vertical="center"/>
    </xf>
    <xf numFmtId="165" fontId="2" fillId="0" borderId="188" xfId="0" applyNumberFormat="1" applyFont="1" applyBorder="1" applyAlignment="1">
      <alignment vertical="center"/>
    </xf>
    <xf numFmtId="49" fontId="2" fillId="0" borderId="87" xfId="0" applyNumberFormat="1" applyFont="1" applyBorder="1" applyAlignment="1">
      <alignment vertical="center"/>
    </xf>
    <xf numFmtId="49" fontId="2" fillId="0" borderId="171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58" xfId="0" applyNumberFormat="1" applyFont="1" applyBorder="1" applyAlignment="1">
      <alignment vertical="center"/>
    </xf>
    <xf numFmtId="164" fontId="2" fillId="0" borderId="189" xfId="0" applyNumberFormat="1" applyFont="1" applyBorder="1" applyAlignment="1">
      <alignment horizontal="center" vertical="center"/>
    </xf>
    <xf numFmtId="165" fontId="2" fillId="0" borderId="190" xfId="0" applyNumberFormat="1" applyFont="1" applyBorder="1" applyAlignment="1">
      <alignment vertical="center"/>
    </xf>
    <xf numFmtId="49" fontId="2" fillId="0" borderId="156" xfId="0" applyNumberFormat="1" applyFont="1" applyBorder="1" applyAlignment="1">
      <alignment horizontal="center" vertical="center"/>
    </xf>
    <xf numFmtId="49" fontId="2" fillId="0" borderId="185" xfId="0" applyNumberFormat="1" applyFont="1" applyBorder="1" applyAlignment="1">
      <alignment vertical="center"/>
    </xf>
    <xf numFmtId="49" fontId="2" fillId="0" borderId="80" xfId="0" applyNumberFormat="1" applyFont="1" applyBorder="1" applyAlignment="1">
      <alignment vertical="center"/>
    </xf>
    <xf numFmtId="49" fontId="2" fillId="0" borderId="191" xfId="0" applyNumberFormat="1" applyFont="1" applyBorder="1" applyAlignment="1">
      <alignment vertical="center"/>
    </xf>
    <xf numFmtId="165" fontId="2" fillId="0" borderId="170" xfId="0" applyNumberFormat="1" applyFont="1" applyBorder="1" applyAlignment="1">
      <alignment vertical="center"/>
    </xf>
    <xf numFmtId="165" fontId="2" fillId="0" borderId="193" xfId="0" applyNumberFormat="1" applyFont="1" applyBorder="1" applyAlignment="1">
      <alignment vertical="center"/>
    </xf>
    <xf numFmtId="165" fontId="2" fillId="0" borderId="194" xfId="0" applyNumberFormat="1" applyFont="1" applyBorder="1" applyAlignment="1">
      <alignment vertical="center"/>
    </xf>
    <xf numFmtId="165" fontId="2" fillId="0" borderId="171" xfId="0" applyNumberFormat="1" applyFont="1" applyBorder="1" applyAlignment="1">
      <alignment vertical="center"/>
    </xf>
    <xf numFmtId="165" fontId="2" fillId="0" borderId="156" xfId="0" applyNumberFormat="1" applyFont="1" applyBorder="1" applyAlignment="1">
      <alignment horizontal="center" vertical="center"/>
    </xf>
    <xf numFmtId="165" fontId="2" fillId="0" borderId="195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vertical="center"/>
    </xf>
    <xf numFmtId="165" fontId="2" fillId="0" borderId="196" xfId="0" applyNumberFormat="1" applyFont="1" applyFill="1" applyBorder="1" applyAlignment="1">
      <alignment horizontal="center" vertical="center"/>
    </xf>
    <xf numFmtId="165" fontId="2" fillId="0" borderId="72" xfId="0" applyNumberFormat="1" applyFont="1" applyFill="1" applyBorder="1" applyAlignment="1">
      <alignment horizontal="center" vertical="center"/>
    </xf>
    <xf numFmtId="165" fontId="2" fillId="0" borderId="198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 applyBorder="1"/>
    <xf numFmtId="0" fontId="0" fillId="3" borderId="106" xfId="0" applyFill="1" applyBorder="1"/>
    <xf numFmtId="0" fontId="0" fillId="3" borderId="182" xfId="0" applyFill="1" applyBorder="1"/>
    <xf numFmtId="165" fontId="2" fillId="2" borderId="0" xfId="0" applyNumberFormat="1" applyFont="1" applyFill="1" applyBorder="1" applyAlignment="1">
      <alignment horizontal="center" vertical="center"/>
    </xf>
    <xf numFmtId="165" fontId="2" fillId="0" borderId="199" xfId="0" applyNumberFormat="1" applyFont="1" applyBorder="1" applyAlignment="1">
      <alignment vertical="center"/>
    </xf>
    <xf numFmtId="0" fontId="0" fillId="0" borderId="200" xfId="0" applyBorder="1"/>
    <xf numFmtId="0" fontId="0" fillId="0" borderId="201" xfId="0" applyBorder="1"/>
    <xf numFmtId="0" fontId="1" fillId="0" borderId="202" xfId="0" applyFont="1" applyBorder="1"/>
    <xf numFmtId="0" fontId="0" fillId="0" borderId="203" xfId="0" applyBorder="1"/>
    <xf numFmtId="0" fontId="0" fillId="0" borderId="202" xfId="0" applyBorder="1"/>
    <xf numFmtId="165" fontId="2" fillId="0" borderId="202" xfId="0" applyNumberFormat="1" applyFont="1" applyBorder="1" applyAlignment="1">
      <alignment vertical="center"/>
    </xf>
    <xf numFmtId="0" fontId="0" fillId="0" borderId="204" xfId="0" applyBorder="1"/>
    <xf numFmtId="0" fontId="0" fillId="0" borderId="206" xfId="0" applyBorder="1"/>
    <xf numFmtId="0" fontId="0" fillId="0" borderId="207" xfId="0" applyBorder="1"/>
    <xf numFmtId="0" fontId="0" fillId="0" borderId="208" xfId="0" applyBorder="1"/>
    <xf numFmtId="0" fontId="1" fillId="0" borderId="207" xfId="0" applyFont="1" applyBorder="1"/>
    <xf numFmtId="0" fontId="4" fillId="0" borderId="143" xfId="0" applyFont="1" applyBorder="1" applyAlignment="1">
      <alignment horizontal="left" vertical="center"/>
    </xf>
    <xf numFmtId="165" fontId="2" fillId="0" borderId="201" xfId="0" applyNumberFormat="1" applyFont="1" applyBorder="1" applyAlignment="1">
      <alignment horizontal="center" vertical="center"/>
    </xf>
    <xf numFmtId="0" fontId="0" fillId="0" borderId="209" xfId="0" applyBorder="1"/>
    <xf numFmtId="0" fontId="0" fillId="0" borderId="144" xfId="0" applyBorder="1"/>
    <xf numFmtId="49" fontId="0" fillId="0" borderId="144" xfId="0" applyNumberFormat="1" applyBorder="1" applyAlignment="1">
      <alignment vertical="center"/>
    </xf>
    <xf numFmtId="0" fontId="0" fillId="3" borderId="77" xfId="0" applyFill="1" applyBorder="1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Alignment="1">
      <alignment horizontal="center" textRotation="91"/>
    </xf>
    <xf numFmtId="49" fontId="2" fillId="0" borderId="0" xfId="0" applyNumberFormat="1" applyFont="1" applyAlignment="1">
      <alignment horizontal="center" vertical="center"/>
    </xf>
    <xf numFmtId="0" fontId="0" fillId="3" borderId="178" xfId="0" applyFill="1" applyBorder="1"/>
    <xf numFmtId="0" fontId="0" fillId="3" borderId="185" xfId="0" applyFill="1" applyBorder="1"/>
    <xf numFmtId="0" fontId="0" fillId="0" borderId="211" xfId="0" applyBorder="1"/>
    <xf numFmtId="0" fontId="6" fillId="0" borderId="106" xfId="0" applyFont="1" applyBorder="1" applyAlignment="1">
      <alignment vertical="center"/>
    </xf>
    <xf numFmtId="49" fontId="2" fillId="3" borderId="148" xfId="0" applyNumberFormat="1" applyFont="1" applyFill="1" applyBorder="1" applyAlignment="1">
      <alignment vertical="center"/>
    </xf>
    <xf numFmtId="1" fontId="6" fillId="0" borderId="201" xfId="0" applyNumberFormat="1" applyFont="1" applyBorder="1" applyAlignment="1">
      <alignment horizontal="center" vertical="center"/>
    </xf>
    <xf numFmtId="49" fontId="2" fillId="0" borderId="213" xfId="0" applyNumberFormat="1" applyFont="1" applyBorder="1" applyAlignment="1">
      <alignment horizontal="center" vertical="center"/>
    </xf>
    <xf numFmtId="165" fontId="2" fillId="0" borderId="213" xfId="0" applyNumberFormat="1" applyFont="1" applyBorder="1" applyAlignment="1">
      <alignment horizontal="center" vertical="center"/>
    </xf>
    <xf numFmtId="164" fontId="2" fillId="0" borderId="201" xfId="0" applyNumberFormat="1" applyFont="1" applyBorder="1" applyAlignment="1">
      <alignment horizontal="center" vertical="center"/>
    </xf>
    <xf numFmtId="164" fontId="2" fillId="0" borderId="213" xfId="0" applyNumberFormat="1" applyFont="1" applyBorder="1" applyAlignment="1">
      <alignment vertical="center"/>
    </xf>
    <xf numFmtId="0" fontId="0" fillId="0" borderId="214" xfId="0" applyBorder="1"/>
    <xf numFmtId="0" fontId="0" fillId="0" borderId="216" xfId="0" applyBorder="1"/>
    <xf numFmtId="0" fontId="0" fillId="0" borderId="218" xfId="0" applyBorder="1"/>
    <xf numFmtId="49" fontId="2" fillId="0" borderId="217" xfId="0" applyNumberFormat="1" applyFont="1" applyBorder="1" applyAlignment="1">
      <alignment vertical="center"/>
    </xf>
    <xf numFmtId="0" fontId="0" fillId="3" borderId="219" xfId="0" applyFill="1" applyBorder="1"/>
    <xf numFmtId="49" fontId="2" fillId="3" borderId="219" xfId="0" applyNumberFormat="1" applyFont="1" applyFill="1" applyBorder="1" applyAlignment="1">
      <alignment vertical="center"/>
    </xf>
    <xf numFmtId="0" fontId="0" fillId="0" borderId="220" xfId="0" applyBorder="1"/>
    <xf numFmtId="0" fontId="0" fillId="0" borderId="185" xfId="0" applyBorder="1"/>
    <xf numFmtId="0" fontId="0" fillId="0" borderId="227" xfId="0" applyBorder="1"/>
    <xf numFmtId="0" fontId="0" fillId="0" borderId="228" xfId="0" applyBorder="1"/>
    <xf numFmtId="49" fontId="2" fillId="0" borderId="146" xfId="0" applyNumberFormat="1" applyFont="1" applyBorder="1" applyAlignment="1">
      <alignment vertical="center"/>
    </xf>
    <xf numFmtId="0" fontId="0" fillId="0" borderId="233" xfId="0" applyBorder="1"/>
    <xf numFmtId="165" fontId="2" fillId="0" borderId="227" xfId="0" applyNumberFormat="1" applyFont="1" applyBorder="1" applyAlignment="1">
      <alignment horizontal="center" vertical="center"/>
    </xf>
    <xf numFmtId="164" fontId="2" fillId="0" borderId="227" xfId="0" applyNumberFormat="1" applyFont="1" applyBorder="1" applyAlignment="1">
      <alignment vertical="center"/>
    </xf>
    <xf numFmtId="165" fontId="2" fillId="0" borderId="227" xfId="0" applyNumberFormat="1" applyFont="1" applyBorder="1" applyAlignment="1">
      <alignment vertical="center"/>
    </xf>
    <xf numFmtId="49" fontId="6" fillId="0" borderId="234" xfId="0" applyNumberFormat="1" applyFont="1" applyBorder="1" applyAlignment="1">
      <alignment horizontal="left" vertical="center"/>
    </xf>
    <xf numFmtId="0" fontId="0" fillId="0" borderId="234" xfId="0" applyBorder="1"/>
    <xf numFmtId="0" fontId="0" fillId="0" borderId="17" xfId="0" applyBorder="1"/>
    <xf numFmtId="49" fontId="2" fillId="0" borderId="17" xfId="0" applyNumberFormat="1" applyFont="1" applyBorder="1" applyAlignment="1">
      <alignment vertical="center"/>
    </xf>
    <xf numFmtId="0" fontId="0" fillId="0" borderId="238" xfId="0" applyBorder="1"/>
    <xf numFmtId="0" fontId="0" fillId="0" borderId="235" xfId="0" applyBorder="1"/>
    <xf numFmtId="49" fontId="2" fillId="0" borderId="242" xfId="0" applyNumberFormat="1" applyFont="1" applyBorder="1" applyAlignment="1">
      <alignment vertical="center"/>
    </xf>
    <xf numFmtId="0" fontId="0" fillId="0" borderId="243" xfId="0" applyBorder="1"/>
    <xf numFmtId="0" fontId="8" fillId="0" borderId="0" xfId="0" applyFont="1" applyBorder="1" applyAlignment="1">
      <alignment horizontal="center"/>
    </xf>
    <xf numFmtId="1" fontId="0" fillId="0" borderId="201" xfId="0" applyNumberFormat="1" applyBorder="1" applyAlignment="1">
      <alignment horizontal="center"/>
    </xf>
    <xf numFmtId="49" fontId="2" fillId="0" borderId="233" xfId="0" applyNumberFormat="1" applyFont="1" applyBorder="1" applyAlignment="1">
      <alignment vertical="center"/>
    </xf>
    <xf numFmtId="0" fontId="0" fillId="0" borderId="244" xfId="0" applyBorder="1"/>
    <xf numFmtId="164" fontId="2" fillId="0" borderId="245" xfId="0" applyNumberFormat="1" applyFont="1" applyBorder="1" applyAlignment="1">
      <alignment horizontal="center" vertical="center"/>
    </xf>
    <xf numFmtId="165" fontId="2" fillId="0" borderId="246" xfId="0" applyNumberFormat="1" applyFont="1" applyBorder="1" applyAlignment="1">
      <alignment horizontal="center" vertical="center"/>
    </xf>
    <xf numFmtId="165" fontId="2" fillId="0" borderId="247" xfId="0" applyNumberFormat="1" applyFont="1" applyBorder="1" applyAlignment="1">
      <alignment vertical="center"/>
    </xf>
    <xf numFmtId="165" fontId="2" fillId="0" borderId="212" xfId="0" applyNumberFormat="1" applyFont="1" applyBorder="1" applyAlignment="1">
      <alignment vertical="center"/>
    </xf>
    <xf numFmtId="165" fontId="2" fillId="0" borderId="141" xfId="0" applyNumberFormat="1" applyFont="1" applyBorder="1" applyAlignment="1">
      <alignment vertical="center"/>
    </xf>
    <xf numFmtId="165" fontId="2" fillId="0" borderId="132" xfId="0" applyNumberFormat="1" applyFont="1" applyBorder="1" applyAlignment="1">
      <alignment vertical="center"/>
    </xf>
    <xf numFmtId="165" fontId="2" fillId="0" borderId="32" xfId="0" applyNumberFormat="1" applyFont="1" applyBorder="1" applyAlignment="1">
      <alignment horizontal="center" vertical="center"/>
    </xf>
    <xf numFmtId="165" fontId="2" fillId="0" borderId="156" xfId="0" applyNumberFormat="1" applyFont="1" applyBorder="1" applyAlignment="1">
      <alignment vertical="center"/>
    </xf>
    <xf numFmtId="165" fontId="2" fillId="0" borderId="196" xfId="0" applyNumberFormat="1" applyFont="1" applyBorder="1" applyAlignment="1">
      <alignment vertical="center"/>
    </xf>
    <xf numFmtId="165" fontId="2" fillId="0" borderId="197" xfId="0" applyNumberFormat="1" applyFont="1" applyBorder="1" applyAlignment="1">
      <alignment vertical="center"/>
    </xf>
    <xf numFmtId="165" fontId="2" fillId="0" borderId="110" xfId="0" applyNumberFormat="1" applyFont="1" applyBorder="1" applyAlignment="1">
      <alignment horizontal="center" vertical="center"/>
    </xf>
    <xf numFmtId="165" fontId="2" fillId="0" borderId="249" xfId="0" applyNumberFormat="1" applyFont="1" applyBorder="1" applyAlignment="1">
      <alignment vertical="center"/>
    </xf>
    <xf numFmtId="165" fontId="2" fillId="0" borderId="250" xfId="0" applyNumberFormat="1" applyFont="1" applyBorder="1" applyAlignment="1">
      <alignment vertical="center"/>
    </xf>
    <xf numFmtId="165" fontId="2" fillId="0" borderId="251" xfId="0" applyNumberFormat="1" applyFont="1" applyBorder="1" applyAlignment="1">
      <alignment vertical="center"/>
    </xf>
    <xf numFmtId="165" fontId="2" fillId="0" borderId="154" xfId="0" applyNumberFormat="1" applyFont="1" applyBorder="1" applyAlignment="1">
      <alignment vertical="center"/>
    </xf>
    <xf numFmtId="165" fontId="2" fillId="0" borderId="56" xfId="0" applyNumberFormat="1" applyFont="1" applyBorder="1" applyAlignment="1">
      <alignment horizontal="center" vertical="center"/>
    </xf>
    <xf numFmtId="165" fontId="2" fillId="0" borderId="28" xfId="0" applyNumberFormat="1" applyFont="1" applyFill="1" applyBorder="1" applyAlignment="1">
      <alignment horizontal="center" vertical="center"/>
    </xf>
    <xf numFmtId="165" fontId="2" fillId="0" borderId="252" xfId="0" applyNumberFormat="1" applyFont="1" applyFill="1" applyBorder="1" applyAlignment="1">
      <alignment horizontal="center" vertical="center"/>
    </xf>
    <xf numFmtId="165" fontId="2" fillId="0" borderId="253" xfId="0" applyNumberFormat="1" applyFont="1" applyFill="1" applyBorder="1" applyAlignment="1">
      <alignment horizontal="center" vertical="center"/>
    </xf>
    <xf numFmtId="165" fontId="2" fillId="0" borderId="254" xfId="0" applyNumberFormat="1" applyFont="1" applyBorder="1" applyAlignment="1">
      <alignment vertical="center"/>
    </xf>
    <xf numFmtId="165" fontId="2" fillId="0" borderId="98" xfId="0" applyNumberFormat="1" applyFont="1" applyBorder="1" applyAlignment="1">
      <alignment vertical="center"/>
    </xf>
    <xf numFmtId="165" fontId="2" fillId="0" borderId="192" xfId="0" applyNumberFormat="1" applyFont="1" applyBorder="1" applyAlignment="1">
      <alignment vertical="center"/>
    </xf>
    <xf numFmtId="165" fontId="0" fillId="0" borderId="13" xfId="0" applyNumberFormat="1" applyBorder="1"/>
    <xf numFmtId="164" fontId="2" fillId="3" borderId="190" xfId="0" applyNumberFormat="1" applyFont="1" applyFill="1" applyBorder="1" applyAlignment="1">
      <alignment vertical="center"/>
    </xf>
    <xf numFmtId="164" fontId="2" fillId="3" borderId="84" xfId="0" applyNumberFormat="1" applyFont="1" applyFill="1" applyBorder="1" applyAlignment="1">
      <alignment vertical="center"/>
    </xf>
    <xf numFmtId="165" fontId="2" fillId="0" borderId="80" xfId="0" applyNumberFormat="1" applyFont="1" applyFill="1" applyBorder="1" applyAlignment="1">
      <alignment horizontal="center" vertical="center"/>
    </xf>
    <xf numFmtId="165" fontId="2" fillId="0" borderId="29" xfId="0" applyNumberFormat="1" applyFont="1" applyFill="1" applyBorder="1" applyAlignment="1">
      <alignment horizontal="center" vertical="center"/>
    </xf>
    <xf numFmtId="0" fontId="0" fillId="0" borderId="256" xfId="0" applyBorder="1"/>
    <xf numFmtId="165" fontId="2" fillId="0" borderId="257" xfId="0" applyNumberFormat="1" applyFont="1" applyBorder="1" applyAlignment="1">
      <alignment vertical="center"/>
    </xf>
    <xf numFmtId="0" fontId="0" fillId="0" borderId="258" xfId="0" applyBorder="1"/>
    <xf numFmtId="165" fontId="2" fillId="0" borderId="155" xfId="0" applyNumberFormat="1" applyFont="1" applyBorder="1" applyAlignment="1">
      <alignment vertical="center"/>
    </xf>
    <xf numFmtId="165" fontId="2" fillId="0" borderId="160" xfId="0" applyNumberFormat="1" applyFont="1" applyBorder="1" applyAlignment="1">
      <alignment vertical="center"/>
    </xf>
    <xf numFmtId="165" fontId="2" fillId="0" borderId="161" xfId="0" applyNumberFormat="1" applyFont="1" applyBorder="1" applyAlignment="1">
      <alignment vertical="center"/>
    </xf>
    <xf numFmtId="165" fontId="2" fillId="0" borderId="149" xfId="0" applyNumberFormat="1" applyFont="1" applyBorder="1" applyAlignment="1">
      <alignment vertical="center"/>
    </xf>
    <xf numFmtId="165" fontId="2" fillId="0" borderId="157" xfId="0" applyNumberFormat="1" applyFont="1" applyBorder="1" applyAlignment="1">
      <alignment vertical="center"/>
    </xf>
    <xf numFmtId="165" fontId="2" fillId="0" borderId="158" xfId="0" applyNumberFormat="1" applyFont="1" applyBorder="1" applyAlignment="1">
      <alignment vertical="center"/>
    </xf>
    <xf numFmtId="165" fontId="2" fillId="0" borderId="210" xfId="0" applyNumberFormat="1" applyFont="1" applyBorder="1" applyAlignment="1">
      <alignment vertical="center"/>
    </xf>
    <xf numFmtId="164" fontId="2" fillId="0" borderId="259" xfId="0" applyNumberFormat="1" applyFont="1" applyBorder="1" applyAlignment="1">
      <alignment horizontal="center" vertical="center"/>
    </xf>
    <xf numFmtId="164" fontId="2" fillId="0" borderId="203" xfId="0" applyNumberFormat="1" applyFont="1" applyBorder="1" applyAlignment="1">
      <alignment horizontal="center" vertical="center"/>
    </xf>
    <xf numFmtId="164" fontId="2" fillId="0" borderId="213" xfId="0" applyNumberFormat="1" applyFont="1" applyBorder="1" applyAlignment="1">
      <alignment horizontal="center" vertical="center"/>
    </xf>
    <xf numFmtId="164" fontId="2" fillId="0" borderId="203" xfId="0" applyNumberFormat="1" applyFont="1" applyBorder="1" applyAlignment="1">
      <alignment vertical="center"/>
    </xf>
    <xf numFmtId="164" fontId="2" fillId="0" borderId="260" xfId="0" applyNumberFormat="1" applyFont="1" applyBorder="1" applyAlignment="1">
      <alignment vertical="center"/>
    </xf>
    <xf numFmtId="164" fontId="2" fillId="0" borderId="261" xfId="0" applyNumberFormat="1" applyFont="1" applyBorder="1" applyAlignment="1">
      <alignment vertical="center"/>
    </xf>
    <xf numFmtId="164" fontId="2" fillId="0" borderId="262" xfId="0" applyNumberFormat="1" applyFont="1" applyBorder="1" applyAlignment="1">
      <alignment vertical="center"/>
    </xf>
    <xf numFmtId="164" fontId="2" fillId="3" borderId="263" xfId="0" applyNumberFormat="1" applyFont="1" applyFill="1" applyBorder="1" applyAlignment="1">
      <alignment horizontal="center" vertical="center"/>
    </xf>
    <xf numFmtId="164" fontId="2" fillId="3" borderId="204" xfId="0" applyNumberFormat="1" applyFont="1" applyFill="1" applyBorder="1" applyAlignment="1">
      <alignment horizontal="center" vertical="center"/>
    </xf>
    <xf numFmtId="165" fontId="2" fillId="0" borderId="87" xfId="0" applyNumberFormat="1" applyFont="1" applyBorder="1" applyAlignment="1">
      <alignment horizontal="center" vertical="center"/>
    </xf>
    <xf numFmtId="165" fontId="2" fillId="0" borderId="137" xfId="0" applyNumberFormat="1" applyFont="1" applyBorder="1" applyAlignment="1">
      <alignment horizontal="center" vertical="center"/>
    </xf>
    <xf numFmtId="165" fontId="2" fillId="0" borderId="212" xfId="0" applyNumberFormat="1" applyFont="1" applyBorder="1" applyAlignment="1">
      <alignment horizontal="center" vertical="center"/>
    </xf>
    <xf numFmtId="165" fontId="2" fillId="0" borderId="99" xfId="0" applyNumberFormat="1" applyFont="1" applyBorder="1" applyAlignment="1">
      <alignment horizontal="center" vertical="center"/>
    </xf>
    <xf numFmtId="165" fontId="2" fillId="0" borderId="237" xfId="0" applyNumberFormat="1" applyFont="1" applyBorder="1" applyAlignment="1">
      <alignment vertical="center"/>
    </xf>
    <xf numFmtId="165" fontId="2" fillId="0" borderId="141" xfId="0" applyNumberFormat="1" applyFont="1" applyBorder="1" applyAlignment="1">
      <alignment horizontal="center" vertical="center"/>
    </xf>
    <xf numFmtId="165" fontId="2" fillId="0" borderId="4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165" fontId="2" fillId="0" borderId="136" xfId="0" applyNumberFormat="1" applyFont="1" applyBorder="1" applyAlignment="1">
      <alignment horizontal="center" vertical="center"/>
    </xf>
    <xf numFmtId="165" fontId="2" fillId="0" borderId="150" xfId="0" applyNumberFormat="1" applyFont="1" applyBorder="1" applyAlignment="1">
      <alignment horizontal="center" vertical="center"/>
    </xf>
    <xf numFmtId="165" fontId="2" fillId="0" borderId="139" xfId="0" applyNumberFormat="1" applyFont="1" applyBorder="1" applyAlignment="1">
      <alignment horizontal="center" vertical="center"/>
    </xf>
    <xf numFmtId="49" fontId="2" fillId="0" borderId="264" xfId="0" applyNumberFormat="1" applyFont="1" applyFill="1" applyBorder="1" applyAlignment="1">
      <alignment horizontal="center" vertical="center"/>
    </xf>
    <xf numFmtId="165" fontId="2" fillId="0" borderId="32" xfId="0" applyNumberFormat="1" applyFont="1" applyFill="1" applyBorder="1" applyAlignment="1">
      <alignment horizontal="center" vertical="center"/>
    </xf>
    <xf numFmtId="165" fontId="2" fillId="0" borderId="44" xfId="0" applyNumberFormat="1" applyFont="1" applyFill="1" applyBorder="1" applyAlignment="1">
      <alignment horizontal="center" vertical="center"/>
    </xf>
    <xf numFmtId="164" fontId="2" fillId="0" borderId="201" xfId="0" applyNumberFormat="1" applyFont="1" applyBorder="1" applyAlignment="1">
      <alignment vertical="center"/>
    </xf>
    <xf numFmtId="165" fontId="2" fillId="0" borderId="201" xfId="0" applyNumberFormat="1" applyFont="1" applyBorder="1" applyAlignment="1">
      <alignment vertical="center"/>
    </xf>
    <xf numFmtId="49" fontId="2" fillId="0" borderId="201" xfId="0" applyNumberFormat="1" applyFont="1" applyBorder="1" applyAlignment="1">
      <alignment vertical="center"/>
    </xf>
    <xf numFmtId="164" fontId="2" fillId="3" borderId="201" xfId="0" applyNumberFormat="1" applyFont="1" applyFill="1" applyBorder="1" applyAlignment="1">
      <alignment vertical="center"/>
    </xf>
    <xf numFmtId="165" fontId="2" fillId="0" borderId="206" xfId="0" applyNumberFormat="1" applyFont="1" applyBorder="1" applyAlignment="1">
      <alignment vertical="center"/>
    </xf>
    <xf numFmtId="164" fontId="2" fillId="0" borderId="206" xfId="0" applyNumberFormat="1" applyFont="1" applyBorder="1" applyAlignment="1">
      <alignment vertical="center"/>
    </xf>
    <xf numFmtId="165" fontId="2" fillId="0" borderId="265" xfId="0" applyNumberFormat="1" applyFont="1" applyBorder="1" applyAlignment="1">
      <alignment vertical="center"/>
    </xf>
    <xf numFmtId="164" fontId="2" fillId="0" borderId="265" xfId="0" applyNumberFormat="1" applyFont="1" applyBorder="1" applyAlignment="1">
      <alignment vertical="center"/>
    </xf>
    <xf numFmtId="49" fontId="2" fillId="0" borderId="265" xfId="0" applyNumberFormat="1" applyFont="1" applyBorder="1" applyAlignment="1">
      <alignment vertical="center"/>
    </xf>
    <xf numFmtId="165" fontId="2" fillId="3" borderId="201" xfId="0" applyNumberFormat="1" applyFont="1" applyFill="1" applyBorder="1" applyAlignment="1">
      <alignment horizontal="center" vertical="center"/>
    </xf>
    <xf numFmtId="165" fontId="2" fillId="3" borderId="201" xfId="0" applyNumberFormat="1" applyFont="1" applyFill="1" applyBorder="1" applyAlignment="1">
      <alignment vertical="center"/>
    </xf>
    <xf numFmtId="0" fontId="2" fillId="0" borderId="40" xfId="0" applyFont="1" applyBorder="1" applyAlignment="1">
      <alignment horizontal="center"/>
    </xf>
    <xf numFmtId="0" fontId="2" fillId="0" borderId="99" xfId="0" applyFont="1" applyBorder="1" applyAlignment="1">
      <alignment horizontal="center"/>
    </xf>
    <xf numFmtId="0" fontId="2" fillId="0" borderId="201" xfId="0" applyFont="1" applyBorder="1" applyAlignment="1">
      <alignment horizontal="center"/>
    </xf>
    <xf numFmtId="49" fontId="2" fillId="0" borderId="201" xfId="0" applyNumberFormat="1" applyFont="1" applyFill="1" applyBorder="1" applyAlignment="1">
      <alignment horizontal="center" vertical="center"/>
    </xf>
    <xf numFmtId="49" fontId="2" fillId="0" borderId="201" xfId="0" applyNumberFormat="1" applyFont="1" applyBorder="1" applyAlignment="1">
      <alignment horizontal="center" vertical="center"/>
    </xf>
    <xf numFmtId="49" fontId="2" fillId="3" borderId="201" xfId="0" applyNumberFormat="1" applyFont="1" applyFill="1" applyBorder="1" applyAlignment="1">
      <alignment vertical="center"/>
    </xf>
    <xf numFmtId="49" fontId="2" fillId="3" borderId="201" xfId="0" applyNumberFormat="1" applyFont="1" applyFill="1" applyBorder="1" applyAlignment="1">
      <alignment horizontal="center" vertical="center"/>
    </xf>
    <xf numFmtId="0" fontId="2" fillId="3" borderId="201" xfId="0" applyNumberFormat="1" applyFont="1" applyFill="1" applyBorder="1" applyAlignment="1">
      <alignment horizontal="center" vertical="center"/>
    </xf>
    <xf numFmtId="165" fontId="2" fillId="0" borderId="266" xfId="0" applyNumberFormat="1" applyFont="1" applyBorder="1" applyAlignment="1">
      <alignment vertical="center"/>
    </xf>
    <xf numFmtId="165" fontId="2" fillId="0" borderId="206" xfId="0" applyNumberFormat="1" applyFont="1" applyBorder="1" applyAlignment="1">
      <alignment horizontal="center" vertical="center"/>
    </xf>
    <xf numFmtId="164" fontId="2" fillId="3" borderId="206" xfId="0" applyNumberFormat="1" applyFont="1" applyFill="1" applyBorder="1" applyAlignment="1">
      <alignment vertical="center"/>
    </xf>
    <xf numFmtId="164" fontId="2" fillId="3" borderId="265" xfId="0" applyNumberFormat="1" applyFont="1" applyFill="1" applyBorder="1" applyAlignment="1">
      <alignment vertical="center"/>
    </xf>
    <xf numFmtId="165" fontId="2" fillId="0" borderId="267" xfId="0" applyNumberFormat="1" applyFont="1" applyBorder="1" applyAlignment="1">
      <alignment horizontal="center" vertical="center"/>
    </xf>
    <xf numFmtId="164" fontId="2" fillId="3" borderId="268" xfId="0" applyNumberFormat="1" applyFont="1" applyFill="1" applyBorder="1" applyAlignment="1">
      <alignment vertical="center"/>
    </xf>
    <xf numFmtId="164" fontId="2" fillId="3" borderId="269" xfId="0" applyNumberFormat="1" applyFont="1" applyFill="1" applyBorder="1" applyAlignment="1">
      <alignment vertical="center"/>
    </xf>
    <xf numFmtId="164" fontId="2" fillId="3" borderId="203" xfId="0" applyNumberFormat="1" applyFont="1" applyFill="1" applyBorder="1" applyAlignment="1">
      <alignment vertical="center"/>
    </xf>
    <xf numFmtId="165" fontId="2" fillId="0" borderId="270" xfId="0" applyNumberFormat="1" applyFont="1" applyBorder="1" applyAlignment="1">
      <alignment horizontal="center" vertical="center"/>
    </xf>
    <xf numFmtId="165" fontId="2" fillId="0" borderId="271" xfId="0" applyNumberFormat="1" applyFont="1" applyBorder="1" applyAlignment="1">
      <alignment vertical="center"/>
    </xf>
    <xf numFmtId="165" fontId="2" fillId="0" borderId="260" xfId="0" applyNumberFormat="1" applyFont="1" applyBorder="1" applyAlignment="1">
      <alignment vertical="center"/>
    </xf>
    <xf numFmtId="165" fontId="2" fillId="0" borderId="110" xfId="0" applyNumberFormat="1" applyFont="1" applyFill="1" applyBorder="1" applyAlignment="1">
      <alignment horizontal="center" vertical="center"/>
    </xf>
    <xf numFmtId="0" fontId="2" fillId="0" borderId="260" xfId="0" applyNumberFormat="1" applyFont="1" applyBorder="1" applyAlignment="1">
      <alignment vertical="center"/>
    </xf>
    <xf numFmtId="0" fontId="2" fillId="0" borderId="206" xfId="0" applyNumberFormat="1" applyFont="1" applyBorder="1" applyAlignment="1">
      <alignment vertical="center"/>
    </xf>
    <xf numFmtId="165" fontId="2" fillId="0" borderId="8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165" fontId="2" fillId="0" borderId="273" xfId="0" applyNumberFormat="1" applyFont="1" applyBorder="1" applyAlignment="1">
      <alignment vertical="center"/>
    </xf>
    <xf numFmtId="165" fontId="2" fillId="0" borderId="144" xfId="0" applyNumberFormat="1" applyFont="1" applyBorder="1" applyAlignment="1">
      <alignment vertical="center"/>
    </xf>
    <xf numFmtId="165" fontId="2" fillId="0" borderId="274" xfId="0" applyNumberFormat="1" applyFont="1" applyBorder="1" applyAlignment="1">
      <alignment vertical="center"/>
    </xf>
    <xf numFmtId="164" fontId="2" fillId="0" borderId="86" xfId="0" applyNumberFormat="1" applyFont="1" applyBorder="1" applyAlignment="1">
      <alignment vertical="center"/>
    </xf>
    <xf numFmtId="165" fontId="2" fillId="0" borderId="275" xfId="0" applyNumberFormat="1" applyFont="1" applyBorder="1" applyAlignment="1">
      <alignment vertical="center"/>
    </xf>
    <xf numFmtId="164" fontId="2" fillId="0" borderId="277" xfId="0" applyNumberFormat="1" applyFont="1" applyBorder="1" applyAlignment="1">
      <alignment vertical="center"/>
    </xf>
    <xf numFmtId="164" fontId="2" fillId="3" borderId="278" xfId="0" applyNumberFormat="1" applyFont="1" applyFill="1" applyBorder="1" applyAlignment="1">
      <alignment vertical="center"/>
    </xf>
    <xf numFmtId="165" fontId="2" fillId="3" borderId="206" xfId="0" applyNumberFormat="1" applyFont="1" applyFill="1" applyBorder="1" applyAlignment="1">
      <alignment vertical="center"/>
    </xf>
    <xf numFmtId="164" fontId="2" fillId="0" borderId="256" xfId="0" applyNumberFormat="1" applyFont="1" applyBorder="1" applyAlignment="1">
      <alignment vertical="center"/>
    </xf>
    <xf numFmtId="164" fontId="2" fillId="0" borderId="200" xfId="0" applyNumberFormat="1" applyFont="1" applyBorder="1" applyAlignment="1">
      <alignment vertical="center"/>
    </xf>
    <xf numFmtId="0" fontId="2" fillId="0" borderId="200" xfId="0" applyNumberFormat="1" applyFont="1" applyBorder="1" applyAlignment="1">
      <alignment vertical="center"/>
    </xf>
    <xf numFmtId="0" fontId="2" fillId="0" borderId="256" xfId="0" applyNumberFormat="1" applyFont="1" applyBorder="1" applyAlignment="1">
      <alignment vertical="center"/>
    </xf>
    <xf numFmtId="165" fontId="2" fillId="3" borderId="200" xfId="0" applyNumberFormat="1" applyFont="1" applyFill="1" applyBorder="1" applyAlignment="1">
      <alignment vertical="center"/>
    </xf>
    <xf numFmtId="165" fontId="2" fillId="0" borderId="64" xfId="0" applyNumberFormat="1" applyFont="1" applyBorder="1" applyAlignment="1">
      <alignment horizontal="center" vertical="center"/>
    </xf>
    <xf numFmtId="165" fontId="2" fillId="0" borderId="279" xfId="0" applyNumberFormat="1" applyFont="1" applyBorder="1" applyAlignment="1">
      <alignment horizontal="center" vertical="center"/>
    </xf>
    <xf numFmtId="164" fontId="2" fillId="3" borderId="281" xfId="0" applyNumberFormat="1" applyFont="1" applyFill="1" applyBorder="1" applyAlignment="1">
      <alignment vertical="center"/>
    </xf>
    <xf numFmtId="164" fontId="2" fillId="3" borderId="280" xfId="0" applyNumberFormat="1" applyFont="1" applyFill="1" applyBorder="1" applyAlignment="1">
      <alignment vertical="center"/>
    </xf>
    <xf numFmtId="165" fontId="2" fillId="0" borderId="282" xfId="0" applyNumberFormat="1" applyFont="1" applyBorder="1" applyAlignment="1">
      <alignment horizontal="center" vertical="center"/>
    </xf>
    <xf numFmtId="165" fontId="2" fillId="0" borderId="283" xfId="0" applyNumberFormat="1" applyFont="1" applyBorder="1" applyAlignment="1">
      <alignment vertical="center"/>
    </xf>
    <xf numFmtId="165" fontId="2" fillId="0" borderId="245" xfId="0" applyNumberFormat="1" applyFont="1" applyBorder="1" applyAlignment="1">
      <alignment vertical="center"/>
    </xf>
    <xf numFmtId="165" fontId="2" fillId="0" borderId="272" xfId="0" applyNumberFormat="1" applyFont="1" applyBorder="1" applyAlignment="1">
      <alignment vertical="center"/>
    </xf>
    <xf numFmtId="165" fontId="2" fillId="0" borderId="284" xfId="0" applyNumberFormat="1" applyFont="1" applyBorder="1" applyAlignment="1">
      <alignment vertical="center"/>
    </xf>
    <xf numFmtId="165" fontId="2" fillId="0" borderId="285" xfId="0" applyNumberFormat="1" applyFont="1" applyBorder="1" applyAlignment="1">
      <alignment vertical="center"/>
    </xf>
    <xf numFmtId="165" fontId="2" fillId="0" borderId="287" xfId="0" applyNumberFormat="1" applyFont="1" applyBorder="1" applyAlignment="1">
      <alignment vertical="center"/>
    </xf>
    <xf numFmtId="165" fontId="2" fillId="0" borderId="288" xfId="0" applyNumberFormat="1" applyFont="1" applyBorder="1" applyAlignment="1">
      <alignment vertical="center"/>
    </xf>
    <xf numFmtId="165" fontId="2" fillId="0" borderId="289" xfId="0" applyNumberFormat="1" applyFont="1" applyBorder="1" applyAlignment="1">
      <alignment vertical="center"/>
    </xf>
    <xf numFmtId="165" fontId="2" fillId="0" borderId="290" xfId="0" applyNumberFormat="1" applyFont="1" applyBorder="1" applyAlignment="1">
      <alignment vertical="center"/>
    </xf>
    <xf numFmtId="165" fontId="2" fillId="0" borderId="291" xfId="0" applyNumberFormat="1" applyFont="1" applyBorder="1" applyAlignment="1">
      <alignment vertical="center"/>
    </xf>
    <xf numFmtId="165" fontId="2" fillId="0" borderId="286" xfId="0" applyNumberFormat="1" applyFont="1" applyBorder="1" applyAlignment="1">
      <alignment vertical="center"/>
    </xf>
    <xf numFmtId="165" fontId="2" fillId="0" borderId="124" xfId="0" applyNumberFormat="1" applyFont="1" applyBorder="1" applyAlignment="1">
      <alignment vertical="center"/>
    </xf>
    <xf numFmtId="165" fontId="2" fillId="0" borderId="292" xfId="0" applyNumberFormat="1" applyFont="1" applyBorder="1" applyAlignment="1">
      <alignment vertical="center"/>
    </xf>
    <xf numFmtId="165" fontId="2" fillId="0" borderId="133" xfId="0" applyNumberFormat="1" applyFont="1" applyBorder="1" applyAlignment="1">
      <alignment horizontal="center" vertical="center"/>
    </xf>
    <xf numFmtId="165" fontId="2" fillId="0" borderId="137" xfId="0" applyNumberFormat="1" applyFont="1" applyBorder="1" applyAlignment="1">
      <alignment vertical="center"/>
    </xf>
    <xf numFmtId="165" fontId="2" fillId="0" borderId="293" xfId="0" applyNumberFormat="1" applyFont="1" applyBorder="1" applyAlignment="1">
      <alignment vertical="center"/>
    </xf>
    <xf numFmtId="164" fontId="2" fillId="0" borderId="232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vertical="center"/>
    </xf>
    <xf numFmtId="164" fontId="2" fillId="0" borderId="95" xfId="0" applyNumberFormat="1" applyFont="1" applyBorder="1" applyAlignment="1">
      <alignment vertical="center"/>
    </xf>
    <xf numFmtId="0" fontId="2" fillId="0" borderId="7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0" fillId="0" borderId="201" xfId="0" applyNumberFormat="1" applyBorder="1" applyAlignment="1">
      <alignment vertical="center"/>
    </xf>
    <xf numFmtId="164" fontId="1" fillId="0" borderId="201" xfId="0" applyNumberFormat="1" applyFont="1" applyBorder="1" applyAlignment="1">
      <alignment vertical="center"/>
    </xf>
    <xf numFmtId="165" fontId="2" fillId="0" borderId="131" xfId="0" applyNumberFormat="1" applyFont="1" applyFill="1" applyBorder="1" applyAlignment="1">
      <alignment horizontal="center" vertical="center"/>
    </xf>
    <xf numFmtId="0" fontId="2" fillId="0" borderId="146" xfId="0" applyFont="1" applyBorder="1" applyAlignment="1">
      <alignment vertical="center"/>
    </xf>
    <xf numFmtId="0" fontId="0" fillId="0" borderId="294" xfId="0" applyBorder="1"/>
    <xf numFmtId="0" fontId="0" fillId="0" borderId="295" xfId="0" applyBorder="1"/>
    <xf numFmtId="165" fontId="2" fillId="0" borderId="237" xfId="0" applyNumberFormat="1" applyFont="1" applyBorder="1" applyAlignment="1">
      <alignment horizontal="center" vertical="center"/>
    </xf>
    <xf numFmtId="165" fontId="2" fillId="0" borderId="45" xfId="0" applyNumberFormat="1" applyFont="1" applyBorder="1" applyAlignment="1">
      <alignment horizontal="center" vertical="center"/>
    </xf>
    <xf numFmtId="165" fontId="2" fillId="0" borderId="160" xfId="0" applyNumberFormat="1" applyFont="1" applyBorder="1" applyAlignment="1">
      <alignment horizontal="center" vertical="center"/>
    </xf>
    <xf numFmtId="165" fontId="2" fillId="0" borderId="236" xfId="0" applyNumberFormat="1" applyFont="1" applyBorder="1" applyAlignment="1">
      <alignment horizontal="center" vertical="center"/>
    </xf>
    <xf numFmtId="1" fontId="2" fillId="0" borderId="22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 readingOrder="1"/>
    </xf>
    <xf numFmtId="0" fontId="2" fillId="0" borderId="8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1" fontId="2" fillId="0" borderId="53" xfId="0" applyNumberFormat="1" applyFont="1" applyBorder="1" applyAlignment="1">
      <alignment horizontal="center" vertical="center"/>
    </xf>
    <xf numFmtId="166" fontId="2" fillId="0" borderId="75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9" fontId="2" fillId="0" borderId="75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readingOrder="1"/>
    </xf>
    <xf numFmtId="1" fontId="2" fillId="0" borderId="75" xfId="0" applyNumberFormat="1" applyFont="1" applyBorder="1" applyAlignment="1">
      <alignment horizontal="center" vertical="center"/>
    </xf>
    <xf numFmtId="0" fontId="2" fillId="0" borderId="234" xfId="0" applyFont="1" applyBorder="1" applyAlignment="1">
      <alignment horizontal="left" vertical="center"/>
    </xf>
    <xf numFmtId="0" fontId="2" fillId="0" borderId="241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NumberFormat="1" applyFont="1"/>
    <xf numFmtId="0" fontId="5" fillId="0" borderId="0" xfId="0" applyFont="1"/>
    <xf numFmtId="164" fontId="5" fillId="0" borderId="20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4" fontId="5" fillId="0" borderId="277" xfId="0" applyNumberFormat="1" applyFont="1" applyBorder="1" applyAlignment="1">
      <alignment vertical="center"/>
    </xf>
    <xf numFmtId="164" fontId="5" fillId="3" borderId="201" xfId="0" applyNumberFormat="1" applyFont="1" applyFill="1" applyBorder="1" applyAlignment="1">
      <alignment vertical="center"/>
    </xf>
    <xf numFmtId="166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" fontId="7" fillId="3" borderId="20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0" fillId="0" borderId="296" xfId="0" applyBorder="1"/>
    <xf numFmtId="0" fontId="4" fillId="0" borderId="0" xfId="0" applyFont="1"/>
    <xf numFmtId="165" fontId="2" fillId="0" borderId="280" xfId="0" applyNumberFormat="1" applyFont="1" applyBorder="1" applyAlignment="1">
      <alignment horizontal="center" vertical="center"/>
    </xf>
    <xf numFmtId="0" fontId="0" fillId="0" borderId="297" xfId="0" applyBorder="1"/>
    <xf numFmtId="165" fontId="2" fillId="0" borderId="46" xfId="0" applyNumberFormat="1" applyFont="1" applyBorder="1" applyAlignment="1">
      <alignment horizontal="center" vertical="center"/>
    </xf>
    <xf numFmtId="0" fontId="0" fillId="0" borderId="298" xfId="0" applyBorder="1"/>
    <xf numFmtId="165" fontId="2" fillId="0" borderId="140" xfId="0" applyNumberFormat="1" applyFont="1" applyBorder="1" applyAlignment="1">
      <alignment horizontal="center" vertical="center"/>
    </xf>
    <xf numFmtId="165" fontId="2" fillId="0" borderId="299" xfId="0" applyNumberFormat="1" applyFont="1" applyBorder="1" applyAlignment="1">
      <alignment horizontal="center" vertical="center"/>
    </xf>
    <xf numFmtId="165" fontId="2" fillId="0" borderId="239" xfId="0" applyNumberFormat="1" applyFont="1" applyBorder="1" applyAlignment="1">
      <alignment horizontal="center" vertical="center"/>
    </xf>
    <xf numFmtId="165" fontId="2" fillId="0" borderId="240" xfId="0" applyNumberFormat="1" applyFont="1" applyBorder="1" applyAlignment="1">
      <alignment horizontal="center" vertical="center"/>
    </xf>
    <xf numFmtId="165" fontId="2" fillId="0" borderId="301" xfId="0" applyNumberFormat="1" applyFont="1" applyBorder="1" applyAlignment="1">
      <alignment horizontal="center" vertical="center"/>
    </xf>
    <xf numFmtId="165" fontId="2" fillId="0" borderId="205" xfId="0" applyNumberFormat="1" applyFont="1" applyBorder="1" applyAlignment="1">
      <alignment horizontal="center" vertical="center"/>
    </xf>
    <xf numFmtId="165" fontId="2" fillId="0" borderId="138" xfId="0" applyNumberFormat="1" applyFont="1" applyBorder="1" applyAlignment="1">
      <alignment horizontal="center" vertical="center"/>
    </xf>
    <xf numFmtId="165" fontId="2" fillId="0" borderId="229" xfId="0" applyNumberFormat="1" applyFont="1" applyBorder="1" applyAlignment="1">
      <alignment horizontal="center" vertical="center"/>
    </xf>
    <xf numFmtId="165" fontId="2" fillId="0" borderId="230" xfId="0" applyNumberFormat="1" applyFont="1" applyBorder="1" applyAlignment="1">
      <alignment horizontal="center" vertical="center"/>
    </xf>
    <xf numFmtId="165" fontId="2" fillId="0" borderId="231" xfId="0" applyNumberFormat="1" applyFont="1" applyBorder="1" applyAlignment="1">
      <alignment horizontal="center" vertical="center"/>
    </xf>
    <xf numFmtId="165" fontId="2" fillId="0" borderId="302" xfId="0" applyNumberFormat="1" applyFont="1" applyBorder="1" applyAlignment="1">
      <alignment horizontal="center" vertical="center"/>
    </xf>
    <xf numFmtId="165" fontId="2" fillId="0" borderId="224" xfId="0" applyNumberFormat="1" applyFont="1" applyBorder="1" applyAlignment="1">
      <alignment horizontal="center" vertical="center"/>
    </xf>
    <xf numFmtId="165" fontId="2" fillId="0" borderId="303" xfId="0" applyNumberFormat="1" applyFont="1" applyBorder="1" applyAlignment="1">
      <alignment horizontal="center" vertical="center"/>
    </xf>
    <xf numFmtId="165" fontId="2" fillId="0" borderId="225" xfId="0" applyNumberFormat="1" applyFont="1" applyBorder="1" applyAlignment="1">
      <alignment horizontal="center" vertical="center"/>
    </xf>
    <xf numFmtId="0" fontId="0" fillId="0" borderId="0" xfId="0" quotePrefix="1"/>
    <xf numFmtId="0" fontId="2" fillId="0" borderId="17" xfId="0" applyFont="1" applyBorder="1" applyAlignment="1">
      <alignment vertical="center"/>
    </xf>
    <xf numFmtId="165" fontId="2" fillId="0" borderId="215" xfId="0" applyNumberFormat="1" applyFont="1" applyBorder="1" applyAlignment="1">
      <alignment vertical="center"/>
    </xf>
    <xf numFmtId="165" fontId="2" fillId="0" borderId="306" xfId="0" applyNumberFormat="1" applyFont="1" applyBorder="1" applyAlignment="1">
      <alignment vertical="center"/>
    </xf>
    <xf numFmtId="165" fontId="2" fillId="0" borderId="307" xfId="0" applyNumberFormat="1" applyFont="1" applyBorder="1" applyAlignment="1">
      <alignment vertical="center"/>
    </xf>
    <xf numFmtId="165" fontId="2" fillId="0" borderId="203" xfId="0" applyNumberFormat="1" applyFont="1" applyBorder="1" applyAlignment="1">
      <alignment vertical="center"/>
    </xf>
    <xf numFmtId="165" fontId="2" fillId="0" borderId="298" xfId="0" applyNumberFormat="1" applyFont="1" applyBorder="1" applyAlignment="1">
      <alignment vertical="center"/>
    </xf>
    <xf numFmtId="165" fontId="2" fillId="0" borderId="200" xfId="0" applyNumberFormat="1" applyFont="1" applyBorder="1" applyAlignment="1">
      <alignment vertical="center"/>
    </xf>
    <xf numFmtId="165" fontId="2" fillId="0" borderId="132" xfId="0" applyNumberFormat="1" applyFont="1" applyBorder="1" applyAlignment="1">
      <alignment horizontal="center" vertical="center"/>
    </xf>
    <xf numFmtId="0" fontId="0" fillId="0" borderId="308" xfId="0" applyBorder="1"/>
    <xf numFmtId="0" fontId="0" fillId="0" borderId="309" xfId="0" applyBorder="1"/>
    <xf numFmtId="49" fontId="2" fillId="0" borderId="0" xfId="0" applyNumberFormat="1" applyFont="1" applyBorder="1" applyAlignment="1">
      <alignment horizontal="left" vertical="center"/>
    </xf>
    <xf numFmtId="165" fontId="2" fillId="0" borderId="310" xfId="0" applyNumberFormat="1" applyFont="1" applyBorder="1" applyAlignment="1">
      <alignment vertical="center"/>
    </xf>
    <xf numFmtId="165" fontId="2" fillId="0" borderId="311" xfId="0" applyNumberFormat="1" applyFont="1" applyBorder="1" applyAlignment="1">
      <alignment vertical="center"/>
    </xf>
    <xf numFmtId="165" fontId="2" fillId="0" borderId="313" xfId="0" applyNumberFormat="1" applyFont="1" applyBorder="1" applyAlignment="1">
      <alignment vertical="center"/>
    </xf>
    <xf numFmtId="164" fontId="2" fillId="0" borderId="312" xfId="0" applyNumberFormat="1" applyFont="1" applyBorder="1" applyAlignment="1">
      <alignment vertical="center"/>
    </xf>
    <xf numFmtId="164" fontId="2" fillId="0" borderId="314" xfId="0" applyNumberFormat="1" applyFont="1" applyBorder="1" applyAlignment="1">
      <alignment vertical="center"/>
    </xf>
    <xf numFmtId="164" fontId="2" fillId="0" borderId="315" xfId="0" applyNumberFormat="1" applyFont="1" applyBorder="1" applyAlignment="1">
      <alignment vertical="center"/>
    </xf>
    <xf numFmtId="164" fontId="2" fillId="0" borderId="316" xfId="0" applyNumberFormat="1" applyFont="1" applyBorder="1" applyAlignment="1">
      <alignment vertical="center"/>
    </xf>
    <xf numFmtId="164" fontId="2" fillId="0" borderId="317" xfId="0" applyNumberFormat="1" applyFont="1" applyBorder="1" applyAlignment="1">
      <alignment vertical="center"/>
    </xf>
    <xf numFmtId="165" fontId="2" fillId="0" borderId="318" xfId="0" applyNumberFormat="1" applyFont="1" applyBorder="1" applyAlignment="1">
      <alignment vertical="center"/>
    </xf>
    <xf numFmtId="166" fontId="2" fillId="0" borderId="319" xfId="0" applyNumberFormat="1" applyFont="1" applyBorder="1" applyAlignment="1">
      <alignment horizontal="center" vertical="center"/>
    </xf>
    <xf numFmtId="0" fontId="0" fillId="0" borderId="260" xfId="0" applyBorder="1"/>
    <xf numFmtId="164" fontId="2" fillId="0" borderId="321" xfId="0" applyNumberFormat="1" applyFont="1" applyBorder="1" applyAlignment="1">
      <alignment vertical="center"/>
    </xf>
    <xf numFmtId="165" fontId="2" fillId="0" borderId="320" xfId="0" applyNumberFormat="1" applyFont="1" applyBorder="1" applyAlignment="1">
      <alignment vertical="center"/>
    </xf>
    <xf numFmtId="165" fontId="2" fillId="0" borderId="182" xfId="0" applyNumberFormat="1" applyFont="1" applyBorder="1" applyAlignment="1">
      <alignment vertical="center"/>
    </xf>
    <xf numFmtId="165" fontId="2" fillId="0" borderId="322" xfId="0" applyNumberFormat="1" applyFont="1" applyBorder="1" applyAlignment="1">
      <alignment vertical="center"/>
    </xf>
    <xf numFmtId="49" fontId="2" fillId="0" borderId="182" xfId="0" applyNumberFormat="1" applyFont="1" applyBorder="1" applyAlignment="1">
      <alignment vertical="center"/>
    </xf>
    <xf numFmtId="165" fontId="2" fillId="0" borderId="295" xfId="0" applyNumberFormat="1" applyFont="1" applyBorder="1" applyAlignment="1">
      <alignment vertical="center"/>
    </xf>
    <xf numFmtId="0" fontId="0" fillId="0" borderId="182" xfId="0" applyBorder="1"/>
    <xf numFmtId="0" fontId="0" fillId="0" borderId="322" xfId="0" applyBorder="1"/>
    <xf numFmtId="164" fontId="2" fillId="0" borderId="182" xfId="0" applyNumberFormat="1" applyFont="1" applyBorder="1" applyAlignment="1">
      <alignment vertical="center"/>
    </xf>
    <xf numFmtId="164" fontId="2" fillId="0" borderId="322" xfId="0" applyNumberFormat="1" applyFont="1" applyBorder="1" applyAlignment="1">
      <alignment vertical="center"/>
    </xf>
    <xf numFmtId="0" fontId="0" fillId="0" borderId="219" xfId="0" applyBorder="1"/>
    <xf numFmtId="164" fontId="2" fillId="0" borderId="219" xfId="0" applyNumberFormat="1" applyFont="1" applyBorder="1" applyAlignment="1">
      <alignment vertical="center"/>
    </xf>
    <xf numFmtId="49" fontId="6" fillId="0" borderId="323" xfId="0" applyNumberFormat="1" applyFont="1" applyBorder="1" applyAlignment="1">
      <alignment horizontal="left" vertical="center"/>
    </xf>
    <xf numFmtId="49" fontId="2" fillId="0" borderId="311" xfId="0" applyNumberFormat="1" applyFont="1" applyBorder="1" applyAlignment="1">
      <alignment horizontal="center" vertical="center"/>
    </xf>
    <xf numFmtId="165" fontId="2" fillId="0" borderId="234" xfId="0" applyNumberFormat="1" applyFont="1" applyBorder="1" applyAlignment="1">
      <alignment horizontal="center" vertical="center"/>
    </xf>
    <xf numFmtId="164" fontId="2" fillId="0" borderId="234" xfId="0" applyNumberFormat="1" applyFont="1" applyBorder="1" applyAlignment="1">
      <alignment vertical="center"/>
    </xf>
    <xf numFmtId="164" fontId="2" fillId="3" borderId="234" xfId="0" applyNumberFormat="1" applyFont="1" applyFill="1" applyBorder="1" applyAlignment="1">
      <alignment horizontal="center" vertical="center"/>
    </xf>
    <xf numFmtId="0" fontId="0" fillId="0" borderId="324" xfId="0" applyBorder="1"/>
    <xf numFmtId="0" fontId="0" fillId="0" borderId="325" xfId="0" applyBorder="1"/>
    <xf numFmtId="0" fontId="0" fillId="0" borderId="326" xfId="0" applyBorder="1"/>
    <xf numFmtId="0" fontId="0" fillId="0" borderId="327" xfId="0" applyBorder="1"/>
    <xf numFmtId="0" fontId="0" fillId="0" borderId="273" xfId="0" applyBorder="1"/>
    <xf numFmtId="0" fontId="0" fillId="0" borderId="328" xfId="0" applyBorder="1"/>
    <xf numFmtId="0" fontId="0" fillId="0" borderId="329" xfId="0" applyBorder="1"/>
    <xf numFmtId="165" fontId="2" fillId="0" borderId="330" xfId="0" applyNumberFormat="1" applyFont="1" applyBorder="1" applyAlignment="1">
      <alignment vertical="center"/>
    </xf>
    <xf numFmtId="165" fontId="2" fillId="0" borderId="331" xfId="0" applyNumberFormat="1" applyFont="1" applyBorder="1" applyAlignment="1">
      <alignment vertical="center"/>
    </xf>
    <xf numFmtId="165" fontId="2" fillId="0" borderId="332" xfId="0" applyNumberFormat="1" applyFont="1" applyBorder="1" applyAlignment="1">
      <alignment vertical="center"/>
    </xf>
    <xf numFmtId="49" fontId="2" fillId="0" borderId="333" xfId="0" applyNumberFormat="1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65" fontId="2" fillId="0" borderId="335" xfId="0" applyNumberFormat="1" applyFont="1" applyBorder="1" applyAlignment="1">
      <alignment vertical="center"/>
    </xf>
    <xf numFmtId="164" fontId="2" fillId="0" borderId="334" xfId="0" applyNumberFormat="1" applyFont="1" applyBorder="1" applyAlignment="1">
      <alignment vertical="center"/>
    </xf>
    <xf numFmtId="165" fontId="2" fillId="0" borderId="334" xfId="0" applyNumberFormat="1" applyFont="1" applyBorder="1" applyAlignment="1">
      <alignment vertical="center"/>
    </xf>
    <xf numFmtId="1" fontId="9" fillId="0" borderId="0" xfId="0" applyNumberFormat="1" applyFont="1" applyBorder="1" applyAlignment="1">
      <alignment horizontal="center"/>
    </xf>
    <xf numFmtId="1" fontId="9" fillId="0" borderId="336" xfId="0" applyNumberFormat="1" applyFont="1" applyBorder="1" applyAlignment="1">
      <alignment horizontal="center"/>
    </xf>
    <xf numFmtId="0" fontId="2" fillId="0" borderId="201" xfId="0" applyNumberFormat="1" applyFont="1" applyBorder="1" applyAlignment="1">
      <alignment horizontal="center" vertical="center"/>
    </xf>
    <xf numFmtId="165" fontId="2" fillId="0" borderId="337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165" fontId="2" fillId="0" borderId="338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166" fontId="0" fillId="0" borderId="0" xfId="0" applyNumberFormat="1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4" fontId="2" fillId="0" borderId="340" xfId="0" applyNumberFormat="1" applyFont="1" applyBorder="1" applyAlignment="1">
      <alignment vertical="center"/>
    </xf>
    <xf numFmtId="164" fontId="2" fillId="0" borderId="339" xfId="0" applyNumberFormat="1" applyFont="1" applyBorder="1" applyAlignment="1">
      <alignment vertical="center"/>
    </xf>
    <xf numFmtId="165" fontId="2" fillId="0" borderId="342" xfId="0" applyNumberFormat="1" applyFont="1" applyBorder="1" applyAlignment="1">
      <alignment vertical="center"/>
    </xf>
    <xf numFmtId="164" fontId="2" fillId="0" borderId="342" xfId="0" applyNumberFormat="1" applyFont="1" applyBorder="1" applyAlignment="1">
      <alignment vertical="center"/>
    </xf>
    <xf numFmtId="164" fontId="2" fillId="0" borderId="341" xfId="0" applyNumberFormat="1" applyFont="1" applyBorder="1" applyAlignment="1">
      <alignment vertical="center"/>
    </xf>
    <xf numFmtId="165" fontId="2" fillId="0" borderId="339" xfId="0" applyNumberFormat="1" applyFont="1" applyBorder="1" applyAlignment="1">
      <alignment vertical="center"/>
    </xf>
    <xf numFmtId="165" fontId="2" fillId="0" borderId="256" xfId="0" applyNumberFormat="1" applyFont="1" applyBorder="1" applyAlignment="1">
      <alignment vertical="center"/>
    </xf>
    <xf numFmtId="164" fontId="2" fillId="0" borderId="343" xfId="0" applyNumberFormat="1" applyFont="1" applyBorder="1" applyAlignment="1">
      <alignment vertical="center"/>
    </xf>
    <xf numFmtId="164" fontId="2" fillId="0" borderId="344" xfId="0" applyNumberFormat="1" applyFont="1" applyBorder="1" applyAlignment="1">
      <alignment vertical="center"/>
    </xf>
    <xf numFmtId="164" fontId="2" fillId="0" borderId="202" xfId="0" applyNumberFormat="1" applyFont="1" applyBorder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164" fontId="12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64" fontId="12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64" fontId="2" fillId="0" borderId="346" xfId="0" applyNumberFormat="1" applyFont="1" applyBorder="1" applyAlignment="1">
      <alignment vertical="center"/>
    </xf>
    <xf numFmtId="165" fontId="2" fillId="0" borderId="347" xfId="0" applyNumberFormat="1" applyFont="1" applyBorder="1" applyAlignment="1">
      <alignment vertical="center"/>
    </xf>
    <xf numFmtId="0" fontId="0" fillId="0" borderId="28" xfId="0" applyBorder="1"/>
    <xf numFmtId="164" fontId="2" fillId="0" borderId="348" xfId="0" applyNumberFormat="1" applyFont="1" applyBorder="1" applyAlignment="1">
      <alignment vertical="center"/>
    </xf>
    <xf numFmtId="164" fontId="2" fillId="0" borderId="345" xfId="0" applyNumberFormat="1" applyFont="1" applyBorder="1" applyAlignment="1">
      <alignment vertical="center"/>
    </xf>
    <xf numFmtId="165" fontId="2" fillId="0" borderId="349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6" fillId="0" borderId="0" xfId="4" applyFont="1" applyAlignment="1" applyProtection="1"/>
    <xf numFmtId="0" fontId="1" fillId="0" borderId="0" xfId="0" applyFont="1" applyAlignment="1">
      <alignment horizontal="center"/>
    </xf>
    <xf numFmtId="49" fontId="1" fillId="0" borderId="0" xfId="0" applyNumberFormat="1" applyFont="1"/>
    <xf numFmtId="164" fontId="2" fillId="0" borderId="309" xfId="0" applyNumberFormat="1" applyFont="1" applyBorder="1" applyAlignment="1">
      <alignment vertical="center"/>
    </xf>
    <xf numFmtId="165" fontId="2" fillId="0" borderId="309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165" fontId="2" fillId="0" borderId="297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49" fontId="2" fillId="0" borderId="351" xfId="0" applyNumberFormat="1" applyFont="1" applyBorder="1" applyAlignment="1">
      <alignment horizontal="left" vertical="center"/>
    </xf>
    <xf numFmtId="0" fontId="2" fillId="0" borderId="106" xfId="0" applyNumberFormat="1" applyFont="1" applyBorder="1" applyAlignment="1">
      <alignment horizontal="right" vertical="center"/>
    </xf>
    <xf numFmtId="0" fontId="2" fillId="0" borderId="352" xfId="0" applyNumberFormat="1" applyFont="1" applyBorder="1" applyAlignment="1">
      <alignment vertical="center"/>
    </xf>
    <xf numFmtId="0" fontId="0" fillId="0" borderId="227" xfId="0" applyBorder="1" applyAlignment="1">
      <alignment vertical="center"/>
    </xf>
    <xf numFmtId="0" fontId="0" fillId="0" borderId="306" xfId="0" applyBorder="1"/>
    <xf numFmtId="0" fontId="2" fillId="0" borderId="96" xfId="0" applyFont="1" applyBorder="1" applyAlignment="1">
      <alignment vertical="center"/>
    </xf>
    <xf numFmtId="165" fontId="2" fillId="0" borderId="267" xfId="0" applyNumberFormat="1" applyFont="1" applyBorder="1" applyAlignment="1">
      <alignment vertical="center"/>
    </xf>
    <xf numFmtId="0" fontId="2" fillId="0" borderId="227" xfId="0" applyFont="1" applyBorder="1" applyAlignment="1">
      <alignment vertical="center"/>
    </xf>
    <xf numFmtId="164" fontId="2" fillId="0" borderId="35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96" xfId="0" applyBorder="1"/>
    <xf numFmtId="164" fontId="2" fillId="0" borderId="215" xfId="0" applyNumberFormat="1" applyFont="1" applyBorder="1" applyAlignment="1">
      <alignment vertical="center"/>
    </xf>
    <xf numFmtId="165" fontId="2" fillId="0" borderId="325" xfId="0" applyNumberFormat="1" applyFont="1" applyBorder="1" applyAlignment="1">
      <alignment vertical="center"/>
    </xf>
    <xf numFmtId="0" fontId="2" fillId="0" borderId="152" xfId="0" applyFont="1" applyBorder="1" applyAlignment="1">
      <alignment horizontal="center" vertical="center"/>
    </xf>
    <xf numFmtId="166" fontId="2" fillId="0" borderId="152" xfId="0" applyNumberFormat="1" applyFont="1" applyBorder="1" applyAlignment="1">
      <alignment horizontal="center" vertical="center"/>
    </xf>
    <xf numFmtId="0" fontId="2" fillId="0" borderId="355" xfId="0" applyFont="1" applyBorder="1" applyAlignment="1">
      <alignment horizontal="left" vertical="center" readingOrder="1"/>
    </xf>
    <xf numFmtId="1" fontId="2" fillId="0" borderId="356" xfId="0" applyNumberFormat="1" applyFont="1" applyBorder="1" applyAlignment="1">
      <alignment horizontal="center" vertical="center"/>
    </xf>
    <xf numFmtId="0" fontId="2" fillId="0" borderId="357" xfId="0" applyFont="1" applyBorder="1" applyAlignment="1">
      <alignment horizontal="center" vertical="center"/>
    </xf>
    <xf numFmtId="166" fontId="2" fillId="0" borderId="35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165" fontId="2" fillId="0" borderId="22" xfId="0" applyNumberFormat="1" applyFont="1" applyBorder="1" applyAlignment="1">
      <alignment vertical="center"/>
    </xf>
    <xf numFmtId="0" fontId="2" fillId="0" borderId="201" xfId="0" applyNumberFormat="1" applyFont="1" applyBorder="1" applyAlignment="1">
      <alignment vertical="center"/>
    </xf>
    <xf numFmtId="0" fontId="2" fillId="0" borderId="353" xfId="0" applyNumberFormat="1" applyFont="1" applyBorder="1" applyAlignment="1">
      <alignment vertical="center"/>
    </xf>
    <xf numFmtId="0" fontId="2" fillId="0" borderId="202" xfId="0" applyNumberFormat="1" applyFont="1" applyBorder="1" applyAlignment="1">
      <alignment vertical="center"/>
    </xf>
    <xf numFmtId="0" fontId="2" fillId="0" borderId="309" xfId="0" applyNumberFormat="1" applyFont="1" applyBorder="1" applyAlignment="1">
      <alignment vertical="center"/>
    </xf>
    <xf numFmtId="0" fontId="2" fillId="0" borderId="203" xfId="0" applyNumberFormat="1" applyFont="1" applyBorder="1" applyAlignment="1">
      <alignment vertical="center"/>
    </xf>
    <xf numFmtId="0" fontId="2" fillId="0" borderId="267" xfId="0" applyNumberFormat="1" applyFont="1" applyBorder="1" applyAlignment="1">
      <alignment vertical="center"/>
    </xf>
    <xf numFmtId="165" fontId="2" fillId="0" borderId="359" xfId="0" applyNumberFormat="1" applyFont="1" applyBorder="1" applyAlignment="1">
      <alignment vertical="center"/>
    </xf>
    <xf numFmtId="165" fontId="2" fillId="0" borderId="360" xfId="0" applyNumberFormat="1" applyFont="1" applyBorder="1" applyAlignment="1">
      <alignment vertical="center"/>
    </xf>
    <xf numFmtId="165" fontId="2" fillId="0" borderId="361" xfId="0" applyNumberFormat="1" applyFont="1" applyBorder="1" applyAlignment="1">
      <alignment vertical="center"/>
    </xf>
    <xf numFmtId="165" fontId="2" fillId="0" borderId="204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362" xfId="0" applyNumberFormat="1" applyFont="1" applyBorder="1" applyAlignment="1">
      <alignment vertical="center"/>
    </xf>
    <xf numFmtId="165" fontId="2" fillId="0" borderId="152" xfId="0" applyNumberFormat="1" applyFont="1" applyBorder="1" applyAlignment="1">
      <alignment vertical="center"/>
    </xf>
    <xf numFmtId="165" fontId="2" fillId="0" borderId="222" xfId="0" applyNumberFormat="1" applyFont="1" applyBorder="1" applyAlignment="1">
      <alignment vertical="center"/>
    </xf>
    <xf numFmtId="165" fontId="2" fillId="0" borderId="363" xfId="0" applyNumberFormat="1" applyFont="1" applyBorder="1" applyAlignment="1">
      <alignment vertical="center"/>
    </xf>
    <xf numFmtId="165" fontId="2" fillId="0" borderId="213" xfId="0" applyNumberFormat="1" applyFont="1" applyBorder="1" applyAlignment="1">
      <alignment vertical="center"/>
    </xf>
    <xf numFmtId="0" fontId="12" fillId="2" borderId="0" xfId="0" applyNumberFormat="1" applyFont="1" applyFill="1" applyAlignment="1">
      <alignment vertical="center"/>
    </xf>
    <xf numFmtId="49" fontId="2" fillId="0" borderId="201" xfId="0" applyNumberFormat="1" applyFont="1" applyBorder="1" applyAlignment="1">
      <alignment horizontal="right" vertical="center"/>
    </xf>
    <xf numFmtId="0" fontId="2" fillId="0" borderId="260" xfId="0" applyNumberFormat="1" applyFont="1" applyBorder="1" applyAlignment="1">
      <alignment horizontal="left" vertical="center"/>
    </xf>
    <xf numFmtId="0" fontId="2" fillId="0" borderId="67" xfId="0" applyNumberFormat="1" applyFont="1" applyBorder="1" applyAlignment="1">
      <alignment vertical="center"/>
    </xf>
    <xf numFmtId="164" fontId="2" fillId="0" borderId="248" xfId="0" applyNumberFormat="1" applyFont="1" applyBorder="1" applyAlignment="1">
      <alignment vertical="center"/>
    </xf>
    <xf numFmtId="164" fontId="2" fillId="0" borderId="275" xfId="0" applyNumberFormat="1" applyFont="1" applyBorder="1" applyAlignment="1">
      <alignment vertical="center"/>
    </xf>
    <xf numFmtId="165" fontId="2" fillId="0" borderId="366" xfId="0" applyNumberFormat="1" applyFont="1" applyBorder="1" applyAlignment="1">
      <alignment vertical="center"/>
    </xf>
    <xf numFmtId="165" fontId="2" fillId="0" borderId="365" xfId="0" applyNumberFormat="1" applyFont="1" applyBorder="1" applyAlignment="1">
      <alignment vertical="center"/>
    </xf>
    <xf numFmtId="164" fontId="2" fillId="0" borderId="49" xfId="0" applyNumberFormat="1" applyFont="1" applyBorder="1" applyAlignment="1">
      <alignment vertical="center"/>
    </xf>
    <xf numFmtId="165" fontId="2" fillId="0" borderId="367" xfId="0" applyNumberFormat="1" applyFont="1" applyBorder="1" applyAlignment="1">
      <alignment vertical="center"/>
    </xf>
    <xf numFmtId="49" fontId="2" fillId="0" borderId="61" xfId="0" applyNumberFormat="1" applyFont="1" applyBorder="1" applyAlignment="1">
      <alignment horizontal="center" vertical="center"/>
    </xf>
    <xf numFmtId="165" fontId="2" fillId="0" borderId="368" xfId="0" applyNumberFormat="1" applyFont="1" applyBorder="1" applyAlignment="1">
      <alignment vertical="center"/>
    </xf>
    <xf numFmtId="165" fontId="2" fillId="0" borderId="369" xfId="0" applyNumberFormat="1" applyFont="1" applyBorder="1" applyAlignment="1">
      <alignment vertical="center"/>
    </xf>
    <xf numFmtId="165" fontId="2" fillId="0" borderId="232" xfId="0" applyNumberFormat="1" applyFont="1" applyBorder="1" applyAlignment="1">
      <alignment vertical="center"/>
    </xf>
    <xf numFmtId="164" fontId="2" fillId="0" borderId="370" xfId="0" applyNumberFormat="1" applyFont="1" applyBorder="1" applyAlignment="1">
      <alignment vertical="center"/>
    </xf>
    <xf numFmtId="164" fontId="2" fillId="0" borderId="371" xfId="0" applyNumberFormat="1" applyFont="1" applyBorder="1" applyAlignment="1">
      <alignment vertical="center"/>
    </xf>
    <xf numFmtId="164" fontId="2" fillId="0" borderId="372" xfId="0" applyNumberFormat="1" applyFont="1" applyBorder="1" applyAlignment="1">
      <alignment vertical="center"/>
    </xf>
    <xf numFmtId="164" fontId="2" fillId="0" borderId="259" xfId="0" applyNumberFormat="1" applyFont="1" applyBorder="1" applyAlignment="1">
      <alignment vertical="center"/>
    </xf>
    <xf numFmtId="164" fontId="2" fillId="0" borderId="373" xfId="0" applyNumberFormat="1" applyFont="1" applyBorder="1" applyAlignment="1">
      <alignment vertical="center"/>
    </xf>
    <xf numFmtId="164" fontId="2" fillId="0" borderId="200" xfId="0" applyNumberFormat="1" applyFont="1" applyBorder="1" applyAlignment="1">
      <alignment horizontal="center" vertical="center"/>
    </xf>
    <xf numFmtId="165" fontId="2" fillId="0" borderId="374" xfId="0" applyNumberFormat="1" applyFont="1" applyBorder="1" applyAlignment="1">
      <alignment vertical="center"/>
    </xf>
    <xf numFmtId="49" fontId="2" fillId="0" borderId="76" xfId="0" applyNumberFormat="1" applyFont="1" applyBorder="1" applyAlignment="1">
      <alignment horizontal="center" vertical="center"/>
    </xf>
    <xf numFmtId="165" fontId="2" fillId="0" borderId="375" xfId="0" applyNumberFormat="1" applyFont="1" applyBorder="1" applyAlignment="1">
      <alignment vertical="center"/>
    </xf>
    <xf numFmtId="165" fontId="2" fillId="0" borderId="321" xfId="0" applyNumberFormat="1" applyFont="1" applyBorder="1" applyAlignment="1">
      <alignment vertical="center"/>
    </xf>
    <xf numFmtId="164" fontId="2" fillId="0" borderId="364" xfId="0" applyNumberFormat="1" applyFont="1" applyBorder="1" applyAlignment="1">
      <alignment vertical="center"/>
    </xf>
    <xf numFmtId="165" fontId="2" fillId="0" borderId="376" xfId="0" applyNumberFormat="1" applyFont="1" applyBorder="1" applyAlignment="1">
      <alignment vertical="center"/>
    </xf>
    <xf numFmtId="165" fontId="2" fillId="0" borderId="261" xfId="0" applyNumberFormat="1" applyFont="1" applyBorder="1" applyAlignment="1">
      <alignment vertical="center"/>
    </xf>
    <xf numFmtId="165" fontId="2" fillId="0" borderId="378" xfId="0" applyNumberFormat="1" applyFont="1" applyBorder="1" applyAlignment="1">
      <alignment vertical="center"/>
    </xf>
    <xf numFmtId="165" fontId="2" fillId="0" borderId="379" xfId="0" applyNumberFormat="1" applyFont="1" applyBorder="1" applyAlignment="1">
      <alignment vertical="center"/>
    </xf>
    <xf numFmtId="165" fontId="2" fillId="0" borderId="380" xfId="0" applyNumberFormat="1" applyFont="1" applyBorder="1" applyAlignment="1">
      <alignment vertical="center"/>
    </xf>
    <xf numFmtId="164" fontId="2" fillId="0" borderId="276" xfId="0" applyNumberFormat="1" applyFont="1" applyBorder="1" applyAlignment="1">
      <alignment vertical="center"/>
    </xf>
    <xf numFmtId="164" fontId="2" fillId="0" borderId="381" xfId="0" applyNumberFormat="1" applyFont="1" applyBorder="1" applyAlignment="1">
      <alignment vertical="center"/>
    </xf>
    <xf numFmtId="165" fontId="2" fillId="0" borderId="209" xfId="0" applyNumberFormat="1" applyFont="1" applyBorder="1" applyAlignment="1">
      <alignment vertical="center"/>
    </xf>
    <xf numFmtId="164" fontId="2" fillId="0" borderId="382" xfId="0" applyNumberFormat="1" applyFont="1" applyBorder="1" applyAlignment="1">
      <alignment vertical="center"/>
    </xf>
    <xf numFmtId="165" fontId="2" fillId="0" borderId="383" xfId="0" applyNumberFormat="1" applyFont="1" applyBorder="1" applyAlignment="1">
      <alignment vertical="center"/>
    </xf>
    <xf numFmtId="164" fontId="2" fillId="0" borderId="383" xfId="0" applyNumberFormat="1" applyFont="1" applyBorder="1" applyAlignment="1">
      <alignment vertical="center"/>
    </xf>
    <xf numFmtId="0" fontId="2" fillId="0" borderId="213" xfId="0" applyNumberFormat="1" applyFont="1" applyBorder="1" applyAlignment="1">
      <alignment horizontal="right" vertical="center"/>
    </xf>
    <xf numFmtId="0" fontId="2" fillId="0" borderId="350" xfId="0" applyNumberFormat="1" applyFont="1" applyBorder="1" applyAlignment="1">
      <alignment vertical="center"/>
    </xf>
    <xf numFmtId="0" fontId="2" fillId="0" borderId="377" xfId="0" applyNumberFormat="1" applyFont="1" applyBorder="1" applyAlignment="1">
      <alignment vertical="center"/>
    </xf>
    <xf numFmtId="165" fontId="2" fillId="0" borderId="384" xfId="0" applyNumberFormat="1" applyFont="1" applyBorder="1" applyAlignment="1">
      <alignment vertical="center"/>
    </xf>
    <xf numFmtId="165" fontId="2" fillId="5" borderId="99" xfId="0" applyNumberFormat="1" applyFont="1" applyFill="1" applyBorder="1" applyAlignment="1">
      <alignment vertical="center"/>
    </xf>
    <xf numFmtId="165" fontId="2" fillId="5" borderId="55" xfId="0" applyNumberFormat="1" applyFont="1" applyFill="1" applyBorder="1" applyAlignment="1">
      <alignment horizontal="center" vertical="center"/>
    </xf>
    <xf numFmtId="165" fontId="2" fillId="5" borderId="56" xfId="0" applyNumberFormat="1" applyFont="1" applyFill="1" applyBorder="1" applyAlignment="1">
      <alignment horizontal="center" vertical="center"/>
    </xf>
    <xf numFmtId="0" fontId="0" fillId="5" borderId="0" xfId="0" applyFill="1"/>
    <xf numFmtId="164" fontId="2" fillId="5" borderId="1" xfId="0" applyNumberFormat="1" applyFont="1" applyFill="1" applyBorder="1" applyAlignment="1">
      <alignment vertical="center"/>
    </xf>
    <xf numFmtId="0" fontId="17" fillId="0" borderId="0" xfId="0" applyFont="1"/>
    <xf numFmtId="1" fontId="1" fillId="0" borderId="350" xfId="0" applyNumberFormat="1" applyFont="1" applyBorder="1" applyAlignment="1">
      <alignment horizontal="center"/>
    </xf>
    <xf numFmtId="1" fontId="1" fillId="0" borderId="83" xfId="0" applyNumberFormat="1" applyFont="1" applyBorder="1" applyAlignment="1">
      <alignment horizontal="center"/>
    </xf>
    <xf numFmtId="164" fontId="2" fillId="6" borderId="0" xfId="0" applyNumberFormat="1" applyFont="1" applyFill="1" applyAlignment="1">
      <alignment vertical="center"/>
    </xf>
    <xf numFmtId="164" fontId="5" fillId="6" borderId="0" xfId="0" applyNumberFormat="1" applyFont="1" applyFill="1" applyBorder="1" applyAlignment="1">
      <alignment vertical="center"/>
    </xf>
    <xf numFmtId="164" fontId="2" fillId="6" borderId="0" xfId="0" applyNumberFormat="1" applyFont="1" applyFill="1" applyBorder="1" applyAlignment="1">
      <alignment vertical="center"/>
    </xf>
    <xf numFmtId="164" fontId="17" fillId="6" borderId="0" xfId="0" applyNumberFormat="1" applyFont="1" applyFill="1" applyBorder="1" applyAlignment="1">
      <alignment vertical="center"/>
    </xf>
    <xf numFmtId="164" fontId="17" fillId="7" borderId="0" xfId="0" applyNumberFormat="1" applyFont="1" applyFill="1" applyBorder="1" applyAlignment="1">
      <alignment vertical="center"/>
    </xf>
    <xf numFmtId="164" fontId="17" fillId="8" borderId="0" xfId="0" applyNumberFormat="1" applyFont="1" applyFill="1" applyBorder="1" applyAlignment="1">
      <alignment vertical="center"/>
    </xf>
    <xf numFmtId="164" fontId="17" fillId="9" borderId="0" xfId="0" applyNumberFormat="1" applyFont="1" applyFill="1" applyBorder="1" applyAlignment="1">
      <alignment vertical="center"/>
    </xf>
    <xf numFmtId="164" fontId="17" fillId="10" borderId="0" xfId="0" applyNumberFormat="1" applyFont="1" applyFill="1" applyBorder="1" applyAlignment="1">
      <alignment vertical="center"/>
    </xf>
    <xf numFmtId="164" fontId="2" fillId="11" borderId="0" xfId="0" applyNumberFormat="1" applyFont="1" applyFill="1" applyBorder="1" applyAlignment="1">
      <alignment vertical="center"/>
    </xf>
    <xf numFmtId="165" fontId="2" fillId="5" borderId="35" xfId="0" applyNumberFormat="1" applyFont="1" applyFill="1" applyBorder="1" applyAlignment="1">
      <alignment horizontal="center" vertical="center"/>
    </xf>
    <xf numFmtId="165" fontId="2" fillId="5" borderId="37" xfId="0" applyNumberFormat="1" applyFont="1" applyFill="1" applyBorder="1" applyAlignment="1">
      <alignment horizontal="center" vertical="center"/>
    </xf>
    <xf numFmtId="165" fontId="2" fillId="5" borderId="89" xfId="0" applyNumberFormat="1" applyFont="1" applyFill="1" applyBorder="1" applyAlignment="1">
      <alignment horizontal="center" vertical="center"/>
    </xf>
    <xf numFmtId="165" fontId="2" fillId="5" borderId="54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2" fillId="12" borderId="145" xfId="0" applyNumberFormat="1" applyFont="1" applyFill="1" applyBorder="1" applyAlignment="1">
      <alignment horizontal="center" vertical="center"/>
    </xf>
    <xf numFmtId="165" fontId="2" fillId="12" borderId="226" xfId="0" applyNumberFormat="1" applyFont="1" applyFill="1" applyBorder="1" applyAlignment="1">
      <alignment horizontal="center" vertical="center"/>
    </xf>
    <xf numFmtId="165" fontId="2" fillId="12" borderId="224" xfId="0" applyNumberFormat="1" applyFont="1" applyFill="1" applyBorder="1" applyAlignment="1">
      <alignment horizontal="center" vertical="center"/>
    </xf>
    <xf numFmtId="165" fontId="2" fillId="12" borderId="223" xfId="0" applyNumberFormat="1" applyFont="1" applyFill="1" applyBorder="1" applyAlignment="1">
      <alignment horizontal="center" vertical="center"/>
    </xf>
    <xf numFmtId="165" fontId="2" fillId="12" borderId="32" xfId="0" applyNumberFormat="1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0" fillId="12" borderId="0" xfId="0" applyFill="1"/>
    <xf numFmtId="165" fontId="2" fillId="12" borderId="57" xfId="0" applyNumberFormat="1" applyFont="1" applyFill="1" applyBorder="1" applyAlignment="1">
      <alignment horizontal="center" vertical="center"/>
    </xf>
    <xf numFmtId="165" fontId="2" fillId="12" borderId="89" xfId="0" applyNumberFormat="1" applyFont="1" applyFill="1" applyBorder="1" applyAlignment="1">
      <alignment horizontal="center" vertical="center"/>
    </xf>
    <xf numFmtId="165" fontId="2" fillId="12" borderId="35" xfId="0" applyNumberFormat="1" applyFont="1" applyFill="1" applyBorder="1" applyAlignment="1">
      <alignment horizontal="center" vertical="center"/>
    </xf>
    <xf numFmtId="165" fontId="2" fillId="12" borderId="36" xfId="0" applyNumberFormat="1" applyFont="1" applyFill="1" applyBorder="1" applyAlignment="1">
      <alignment horizontal="center" vertical="center"/>
    </xf>
    <xf numFmtId="165" fontId="2" fillId="12" borderId="55" xfId="0" applyNumberFormat="1" applyFont="1" applyFill="1" applyBorder="1" applyAlignment="1">
      <alignment horizontal="center" vertical="center"/>
    </xf>
    <xf numFmtId="165" fontId="2" fillId="12" borderId="53" xfId="0" applyNumberFormat="1" applyFont="1" applyFill="1" applyBorder="1" applyAlignment="1">
      <alignment horizontal="center" vertical="center"/>
    </xf>
    <xf numFmtId="165" fontId="2" fillId="12" borderId="40" xfId="0" applyNumberFormat="1" applyFont="1" applyFill="1" applyBorder="1" applyAlignment="1">
      <alignment horizontal="center" vertical="center"/>
    </xf>
    <xf numFmtId="165" fontId="2" fillId="12" borderId="38" xfId="0" applyNumberFormat="1" applyFont="1" applyFill="1" applyBorder="1" applyAlignment="1">
      <alignment horizontal="center" vertical="center"/>
    </xf>
    <xf numFmtId="165" fontId="2" fillId="12" borderId="54" xfId="0" applyNumberFormat="1" applyFont="1" applyFill="1" applyBorder="1" applyAlignment="1">
      <alignment horizontal="center" vertical="center"/>
    </xf>
    <xf numFmtId="165" fontId="2" fillId="12" borderId="37" xfId="0" applyNumberFormat="1" applyFont="1" applyFill="1" applyBorder="1" applyAlignment="1">
      <alignment horizontal="center" vertical="center"/>
    </xf>
    <xf numFmtId="165" fontId="2" fillId="12" borderId="98" xfId="0" applyNumberFormat="1" applyFont="1" applyFill="1" applyBorder="1" applyAlignment="1">
      <alignment horizontal="center" vertical="center"/>
    </xf>
    <xf numFmtId="165" fontId="2" fillId="12" borderId="87" xfId="0" applyNumberFormat="1" applyFont="1" applyFill="1" applyBorder="1" applyAlignment="1">
      <alignment horizontal="center" vertical="center"/>
    </xf>
    <xf numFmtId="165" fontId="2" fillId="12" borderId="49" xfId="0" applyNumberFormat="1" applyFont="1" applyFill="1" applyBorder="1" applyAlignment="1">
      <alignment horizontal="center" vertical="center"/>
    </xf>
    <xf numFmtId="165" fontId="2" fillId="12" borderId="29" xfId="0" applyNumberFormat="1" applyFont="1" applyFill="1" applyBorder="1" applyAlignment="1">
      <alignment horizontal="center" vertical="center"/>
    </xf>
    <xf numFmtId="165" fontId="2" fillId="12" borderId="300" xfId="0" applyNumberFormat="1" applyFont="1" applyFill="1" applyBorder="1" applyAlignment="1">
      <alignment horizontal="center" vertical="center"/>
    </xf>
    <xf numFmtId="165" fontId="2" fillId="12" borderId="304" xfId="0" applyNumberFormat="1" applyFont="1" applyFill="1" applyBorder="1" applyAlignment="1">
      <alignment horizontal="center" vertical="center"/>
    </xf>
    <xf numFmtId="165" fontId="2" fillId="12" borderId="140" xfId="0" applyNumberFormat="1" applyFont="1" applyFill="1" applyBorder="1" applyAlignment="1">
      <alignment horizontal="center" vertical="center"/>
    </xf>
    <xf numFmtId="165" fontId="2" fillId="12" borderId="69" xfId="0" applyNumberFormat="1" applyFont="1" applyFill="1" applyBorder="1" applyAlignment="1">
      <alignment horizontal="center" vertical="center"/>
    </xf>
    <xf numFmtId="165" fontId="2" fillId="12" borderId="136" xfId="0" applyNumberFormat="1" applyFont="1" applyFill="1" applyBorder="1" applyAlignment="1">
      <alignment horizontal="center" vertical="center"/>
    </xf>
    <xf numFmtId="165" fontId="2" fillId="12" borderId="137" xfId="0" applyNumberFormat="1" applyFont="1" applyFill="1" applyBorder="1" applyAlignment="1">
      <alignment horizontal="center" vertical="center"/>
    </xf>
    <xf numFmtId="165" fontId="2" fillId="12" borderId="212" xfId="0" applyNumberFormat="1" applyFont="1" applyFill="1" applyBorder="1" applyAlignment="1">
      <alignment horizontal="center" vertical="center"/>
    </xf>
    <xf numFmtId="165" fontId="2" fillId="12" borderId="150" xfId="0" applyNumberFormat="1" applyFont="1" applyFill="1" applyBorder="1" applyAlignment="1">
      <alignment horizontal="center" vertical="center"/>
    </xf>
    <xf numFmtId="165" fontId="2" fillId="12" borderId="139" xfId="0" applyNumberFormat="1" applyFont="1" applyFill="1" applyBorder="1" applyAlignment="1">
      <alignment horizontal="center" vertical="center"/>
    </xf>
    <xf numFmtId="165" fontId="2" fillId="12" borderId="107" xfId="0" applyNumberFormat="1" applyFont="1" applyFill="1" applyBorder="1" applyAlignment="1">
      <alignment horizontal="center" vertical="center"/>
    </xf>
    <xf numFmtId="165" fontId="2" fillId="12" borderId="195" xfId="0" applyNumberFormat="1" applyFont="1" applyFill="1" applyBorder="1" applyAlignment="1">
      <alignment horizontal="center" vertical="center"/>
    </xf>
    <xf numFmtId="165" fontId="2" fillId="12" borderId="13" xfId="0" applyNumberFormat="1" applyFont="1" applyFill="1" applyBorder="1" applyAlignment="1">
      <alignment horizontal="center" vertical="center"/>
    </xf>
    <xf numFmtId="165" fontId="2" fillId="12" borderId="141" xfId="0" applyNumberFormat="1" applyFont="1" applyFill="1" applyBorder="1" applyAlignment="1">
      <alignment horizontal="center" vertical="center"/>
    </xf>
    <xf numFmtId="165" fontId="2" fillId="12" borderId="35" xfId="0" applyNumberFormat="1" applyFont="1" applyFill="1" applyBorder="1" applyAlignment="1">
      <alignment vertical="center"/>
    </xf>
    <xf numFmtId="165" fontId="2" fillId="12" borderId="37" xfId="0" applyNumberFormat="1" applyFont="1" applyFill="1" applyBorder="1" applyAlignment="1">
      <alignment vertical="center"/>
    </xf>
    <xf numFmtId="165" fontId="2" fillId="12" borderId="42" xfId="0" applyNumberFormat="1" applyFont="1" applyFill="1" applyBorder="1" applyAlignment="1">
      <alignment vertical="center"/>
    </xf>
    <xf numFmtId="165" fontId="2" fillId="12" borderId="68" xfId="0" applyNumberFormat="1" applyFont="1" applyFill="1" applyBorder="1" applyAlignment="1">
      <alignment vertical="center"/>
    </xf>
    <xf numFmtId="165" fontId="2" fillId="12" borderId="2" xfId="0" applyNumberFormat="1" applyFont="1" applyFill="1" applyBorder="1" applyAlignment="1">
      <alignment vertical="center"/>
    </xf>
    <xf numFmtId="165" fontId="2" fillId="12" borderId="87" xfId="0" applyNumberFormat="1" applyFont="1" applyFill="1" applyBorder="1" applyAlignment="1">
      <alignment vertical="center"/>
    </xf>
    <xf numFmtId="165" fontId="2" fillId="12" borderId="89" xfId="0" applyNumberFormat="1" applyFont="1" applyFill="1" applyBorder="1" applyAlignment="1">
      <alignment vertical="center"/>
    </xf>
    <xf numFmtId="165" fontId="2" fillId="12" borderId="64" xfId="0" applyNumberFormat="1" applyFont="1" applyFill="1" applyBorder="1" applyAlignment="1">
      <alignment vertical="center"/>
    </xf>
    <xf numFmtId="165" fontId="2" fillId="12" borderId="36" xfId="0" applyNumberFormat="1" applyFont="1" applyFill="1" applyBorder="1" applyAlignment="1">
      <alignment vertical="center"/>
    </xf>
    <xf numFmtId="165" fontId="2" fillId="12" borderId="55" xfId="0" applyNumberFormat="1" applyFont="1" applyFill="1" applyBorder="1" applyAlignment="1">
      <alignment vertical="center"/>
    </xf>
    <xf numFmtId="165" fontId="2" fillId="12" borderId="53" xfId="0" applyNumberFormat="1" applyFont="1" applyFill="1" applyBorder="1" applyAlignment="1">
      <alignment vertical="center"/>
    </xf>
    <xf numFmtId="165" fontId="2" fillId="12" borderId="43" xfId="0" applyNumberFormat="1" applyFont="1" applyFill="1" applyBorder="1" applyAlignment="1">
      <alignment vertical="center"/>
    </xf>
    <xf numFmtId="165" fontId="2" fillId="12" borderId="54" xfId="0" applyNumberFormat="1" applyFont="1" applyFill="1" applyBorder="1" applyAlignment="1">
      <alignment vertical="center"/>
    </xf>
    <xf numFmtId="165" fontId="2" fillId="12" borderId="44" xfId="0" applyNumberFormat="1" applyFont="1" applyFill="1" applyBorder="1" applyAlignment="1">
      <alignment vertical="center"/>
    </xf>
    <xf numFmtId="165" fontId="2" fillId="12" borderId="38" xfId="0" applyNumberFormat="1" applyFont="1" applyFill="1" applyBorder="1" applyAlignment="1">
      <alignment vertical="center"/>
    </xf>
    <xf numFmtId="165" fontId="2" fillId="12" borderId="57" xfId="0" applyNumberFormat="1" applyFont="1" applyFill="1" applyBorder="1" applyAlignment="1">
      <alignment vertical="center"/>
    </xf>
    <xf numFmtId="165" fontId="2" fillId="12" borderId="80" xfId="0" applyNumberFormat="1" applyFont="1" applyFill="1" applyBorder="1" applyAlignment="1">
      <alignment vertical="center"/>
    </xf>
    <xf numFmtId="165" fontId="2" fillId="12" borderId="48" xfId="0" applyNumberFormat="1" applyFont="1" applyFill="1" applyBorder="1" applyAlignment="1">
      <alignment vertical="center"/>
    </xf>
    <xf numFmtId="165" fontId="2" fillId="12" borderId="82" xfId="0" applyNumberFormat="1" applyFont="1" applyFill="1" applyBorder="1" applyAlignment="1">
      <alignment vertical="center"/>
    </xf>
    <xf numFmtId="165" fontId="2" fillId="12" borderId="43" xfId="0" applyNumberFormat="1" applyFont="1" applyFill="1" applyBorder="1" applyAlignment="1">
      <alignment horizontal="center" vertical="center"/>
    </xf>
    <xf numFmtId="165" fontId="2" fillId="12" borderId="136" xfId="0" applyNumberFormat="1" applyFont="1" applyFill="1" applyBorder="1" applyAlignment="1">
      <alignment vertical="center"/>
    </xf>
    <xf numFmtId="165" fontId="2" fillId="12" borderId="150" xfId="0" applyNumberFormat="1" applyFont="1" applyFill="1" applyBorder="1" applyAlignment="1">
      <alignment vertical="center"/>
    </xf>
    <xf numFmtId="165" fontId="2" fillId="12" borderId="139" xfId="0" applyNumberFormat="1" applyFont="1" applyFill="1" applyBorder="1" applyAlignment="1">
      <alignment vertical="center"/>
    </xf>
    <xf numFmtId="165" fontId="2" fillId="12" borderId="125" xfId="0" applyNumberFormat="1" applyFont="1" applyFill="1" applyBorder="1" applyAlignment="1">
      <alignment vertical="center"/>
    </xf>
    <xf numFmtId="165" fontId="2" fillId="12" borderId="255" xfId="0" applyNumberFormat="1" applyFont="1" applyFill="1" applyBorder="1" applyAlignment="1">
      <alignment vertical="center"/>
    </xf>
    <xf numFmtId="165" fontId="2" fillId="12" borderId="3" xfId="0" applyNumberFormat="1" applyFont="1" applyFill="1" applyBorder="1" applyAlignment="1">
      <alignment vertical="center"/>
    </xf>
    <xf numFmtId="165" fontId="2" fillId="12" borderId="122" xfId="0" applyNumberFormat="1" applyFont="1" applyFill="1" applyBorder="1" applyAlignment="1">
      <alignment vertical="center"/>
    </xf>
    <xf numFmtId="165" fontId="2" fillId="12" borderId="31" xfId="0" applyNumberFormat="1" applyFont="1" applyFill="1" applyBorder="1" applyAlignment="1">
      <alignment vertical="center"/>
    </xf>
    <xf numFmtId="165" fontId="2" fillId="12" borderId="30" xfId="0" applyNumberFormat="1" applyFont="1" applyFill="1" applyBorder="1" applyAlignment="1">
      <alignment vertical="center"/>
    </xf>
    <xf numFmtId="165" fontId="2" fillId="12" borderId="29" xfId="0" applyNumberFormat="1" applyFont="1" applyFill="1" applyBorder="1" applyAlignment="1">
      <alignment vertical="center"/>
    </xf>
    <xf numFmtId="165" fontId="2" fillId="12" borderId="192" xfId="0" applyNumberFormat="1" applyFont="1" applyFill="1" applyBorder="1" applyAlignment="1">
      <alignment vertical="center"/>
    </xf>
    <xf numFmtId="165" fontId="2" fillId="12" borderId="98" xfId="0" applyNumberFormat="1" applyFont="1" applyFill="1" applyBorder="1" applyAlignment="1">
      <alignment vertical="center"/>
    </xf>
    <xf numFmtId="165" fontId="2" fillId="12" borderId="154" xfId="0" applyNumberFormat="1" applyFont="1" applyFill="1" applyBorder="1" applyAlignment="1">
      <alignment vertical="center"/>
    </xf>
    <xf numFmtId="165" fontId="2" fillId="12" borderId="14" xfId="0" applyNumberFormat="1" applyFont="1" applyFill="1" applyBorder="1" applyAlignment="1">
      <alignment vertical="center"/>
    </xf>
    <xf numFmtId="165" fontId="2" fillId="12" borderId="63" xfId="0" applyNumberFormat="1" applyFont="1" applyFill="1" applyBorder="1" applyAlignment="1">
      <alignment vertical="center"/>
    </xf>
    <xf numFmtId="165" fontId="2" fillId="12" borderId="49" xfId="0" applyNumberFormat="1" applyFont="1" applyFill="1" applyBorder="1" applyAlignment="1">
      <alignment vertical="center"/>
    </xf>
    <xf numFmtId="165" fontId="2" fillId="12" borderId="39" xfId="0" applyNumberFormat="1" applyFont="1" applyFill="1" applyBorder="1" applyAlignment="1">
      <alignment vertical="center"/>
    </xf>
    <xf numFmtId="165" fontId="2" fillId="12" borderId="80" xfId="0" applyNumberFormat="1" applyFont="1" applyFill="1" applyBorder="1" applyAlignment="1">
      <alignment horizontal="center" vertical="center"/>
    </xf>
    <xf numFmtId="165" fontId="2" fillId="12" borderId="132" xfId="0" applyNumberFormat="1" applyFont="1" applyFill="1" applyBorder="1" applyAlignment="1">
      <alignment vertical="center"/>
    </xf>
    <xf numFmtId="165" fontId="2" fillId="12" borderId="69" xfId="0" applyNumberFormat="1" applyFont="1" applyFill="1" applyBorder="1" applyAlignment="1">
      <alignment vertical="center"/>
    </xf>
    <xf numFmtId="165" fontId="2" fillId="12" borderId="32" xfId="0" applyNumberFormat="1" applyFont="1" applyFill="1" applyBorder="1" applyAlignment="1">
      <alignment vertical="center"/>
    </xf>
    <xf numFmtId="165" fontId="2" fillId="12" borderId="140" xfId="0" applyNumberFormat="1" applyFont="1" applyFill="1" applyBorder="1" applyAlignment="1">
      <alignment vertical="center"/>
    </xf>
    <xf numFmtId="165" fontId="2" fillId="12" borderId="33" xfId="0" applyNumberFormat="1" applyFont="1" applyFill="1" applyBorder="1" applyAlignment="1">
      <alignment vertical="center"/>
    </xf>
    <xf numFmtId="165" fontId="2" fillId="12" borderId="40" xfId="0" applyNumberFormat="1" applyFont="1" applyFill="1" applyBorder="1" applyAlignment="1">
      <alignment vertical="center"/>
    </xf>
    <xf numFmtId="165" fontId="2" fillId="12" borderId="34" xfId="0" applyNumberFormat="1" applyFont="1" applyFill="1" applyBorder="1" applyAlignment="1">
      <alignment vertical="center"/>
    </xf>
    <xf numFmtId="165" fontId="2" fillId="12" borderId="305" xfId="0" applyNumberFormat="1" applyFont="1" applyFill="1" applyBorder="1" applyAlignment="1">
      <alignment vertical="center"/>
    </xf>
    <xf numFmtId="165" fontId="2" fillId="12" borderId="99" xfId="0" applyNumberFormat="1" applyFont="1" applyFill="1" applyBorder="1" applyAlignment="1">
      <alignment vertical="center"/>
    </xf>
    <xf numFmtId="165" fontId="2" fillId="12" borderId="12" xfId="0" applyNumberFormat="1" applyFont="1" applyFill="1" applyBorder="1" applyAlignment="1">
      <alignment vertical="center"/>
    </xf>
  </cellXfs>
  <cellStyles count="5">
    <cellStyle name="Hyperlink" xfId="4" builtinId="8"/>
    <cellStyle name="Normal" xfId="0" builtinId="0"/>
    <cellStyle name="Style 1" xfId="1"/>
    <cellStyle name="Style 2" xfId="2"/>
    <cellStyle name="Style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74"/>
  <sheetViews>
    <sheetView workbookViewId="0"/>
  </sheetViews>
  <sheetFormatPr defaultRowHeight="15"/>
  <cols>
    <col min="1" max="1" width="140.85546875" customWidth="1"/>
  </cols>
  <sheetData>
    <row r="2" spans="1:1">
      <c r="A2" s="669" t="s">
        <v>383</v>
      </c>
    </row>
    <row r="3" spans="1:1">
      <c r="A3" s="669" t="s">
        <v>384</v>
      </c>
    </row>
    <row r="5" spans="1:1">
      <c r="A5" s="669" t="s">
        <v>385</v>
      </c>
    </row>
    <row r="8" spans="1:1">
      <c r="A8" s="670" t="s">
        <v>386</v>
      </c>
    </row>
    <row r="9" spans="1:1">
      <c r="A9" s="670" t="s">
        <v>387</v>
      </c>
    </row>
    <row r="10" spans="1:1">
      <c r="A10" s="670" t="s">
        <v>388</v>
      </c>
    </row>
    <row r="11" spans="1:1">
      <c r="A11" s="670" t="s">
        <v>389</v>
      </c>
    </row>
    <row r="13" spans="1:1">
      <c r="A13" s="670" t="s">
        <v>390</v>
      </c>
    </row>
    <row r="14" spans="1:1">
      <c r="A14" s="670" t="s">
        <v>391</v>
      </c>
    </row>
    <row r="15" spans="1:1">
      <c r="A15" s="670" t="s">
        <v>392</v>
      </c>
    </row>
    <row r="16" spans="1:1">
      <c r="A16" s="670" t="s">
        <v>393</v>
      </c>
    </row>
    <row r="17" spans="1:1">
      <c r="A17" s="670" t="s">
        <v>394</v>
      </c>
    </row>
    <row r="18" spans="1:1">
      <c r="A18" s="670" t="s">
        <v>431</v>
      </c>
    </row>
    <row r="20" spans="1:1">
      <c r="A20" s="669" t="s">
        <v>395</v>
      </c>
    </row>
    <row r="22" spans="1:1">
      <c r="A22" s="670" t="s">
        <v>396</v>
      </c>
    </row>
    <row r="23" spans="1:1">
      <c r="A23" s="670" t="s">
        <v>397</v>
      </c>
    </row>
    <row r="24" spans="1:1">
      <c r="A24" s="670" t="s">
        <v>398</v>
      </c>
    </row>
    <row r="25" spans="1:1">
      <c r="A25" s="670" t="s">
        <v>399</v>
      </c>
    </row>
    <row r="26" spans="1:1">
      <c r="A26" s="670" t="s">
        <v>400</v>
      </c>
    </row>
    <row r="28" spans="1:1">
      <c r="A28" s="669" t="s">
        <v>401</v>
      </c>
    </row>
    <row r="30" spans="1:1">
      <c r="A30" s="670" t="s">
        <v>402</v>
      </c>
    </row>
    <row r="31" spans="1:1">
      <c r="A31" s="670" t="s">
        <v>403</v>
      </c>
    </row>
    <row r="32" spans="1:1">
      <c r="A32" s="670" t="s">
        <v>404</v>
      </c>
    </row>
    <row r="33" spans="1:1">
      <c r="A33" s="670" t="s">
        <v>405</v>
      </c>
    </row>
    <row r="34" spans="1:1">
      <c r="A34" s="670" t="s">
        <v>432</v>
      </c>
    </row>
    <row r="35" spans="1:1">
      <c r="A35" s="670" t="s">
        <v>406</v>
      </c>
    </row>
    <row r="36" spans="1:1">
      <c r="A36" s="670" t="s">
        <v>407</v>
      </c>
    </row>
    <row r="37" spans="1:1">
      <c r="A37" s="670" t="s">
        <v>408</v>
      </c>
    </row>
    <row r="38" spans="1:1">
      <c r="A38" s="670" t="s">
        <v>409</v>
      </c>
    </row>
    <row r="39" spans="1:1">
      <c r="A39" s="670" t="s">
        <v>410</v>
      </c>
    </row>
    <row r="40" spans="1:1">
      <c r="A40" s="670" t="s">
        <v>411</v>
      </c>
    </row>
    <row r="42" spans="1:1">
      <c r="A42" s="669" t="s">
        <v>412</v>
      </c>
    </row>
    <row r="44" spans="1:1">
      <c r="A44" s="670" t="s">
        <v>433</v>
      </c>
    </row>
    <row r="45" spans="1:1">
      <c r="A45" s="670" t="s">
        <v>434</v>
      </c>
    </row>
    <row r="46" spans="1:1">
      <c r="A46" s="670" t="s">
        <v>413</v>
      </c>
    </row>
    <row r="47" spans="1:1">
      <c r="A47" s="670" t="s">
        <v>414</v>
      </c>
    </row>
    <row r="48" spans="1:1">
      <c r="A48" s="670" t="s">
        <v>415</v>
      </c>
    </row>
    <row r="49" spans="1:1">
      <c r="A49" s="670"/>
    </row>
    <row r="50" spans="1:1">
      <c r="A50" s="670" t="s">
        <v>416</v>
      </c>
    </row>
    <row r="51" spans="1:1">
      <c r="A51" s="670" t="s">
        <v>435</v>
      </c>
    </row>
    <row r="52" spans="1:1">
      <c r="A52" s="670" t="s">
        <v>436</v>
      </c>
    </row>
    <row r="53" spans="1:1">
      <c r="A53" s="670" t="s">
        <v>417</v>
      </c>
    </row>
    <row r="54" spans="1:1">
      <c r="A54" s="670" t="s">
        <v>437</v>
      </c>
    </row>
    <row r="55" spans="1:1">
      <c r="A55" s="670"/>
    </row>
    <row r="57" spans="1:1">
      <c r="A57" s="669" t="s">
        <v>418</v>
      </c>
    </row>
    <row r="59" spans="1:1">
      <c r="A59" s="670" t="s">
        <v>419</v>
      </c>
    </row>
    <row r="61" spans="1:1">
      <c r="A61" s="670" t="s">
        <v>420</v>
      </c>
    </row>
    <row r="62" spans="1:1">
      <c r="A62" s="670" t="s">
        <v>421</v>
      </c>
    </row>
    <row r="63" spans="1:1">
      <c r="A63" s="670" t="s">
        <v>438</v>
      </c>
    </row>
    <row r="64" spans="1:1">
      <c r="A64" s="670" t="s">
        <v>422</v>
      </c>
    </row>
    <row r="65" spans="1:1">
      <c r="A65" s="670" t="s">
        <v>423</v>
      </c>
    </row>
    <row r="66" spans="1:1">
      <c r="A66" s="670" t="s">
        <v>424</v>
      </c>
    </row>
    <row r="67" spans="1:1">
      <c r="A67" s="670" t="s">
        <v>425</v>
      </c>
    </row>
    <row r="69" spans="1:1">
      <c r="A69" s="669" t="s">
        <v>426</v>
      </c>
    </row>
    <row r="71" spans="1:1">
      <c r="A71" s="670" t="s">
        <v>427</v>
      </c>
    </row>
    <row r="72" spans="1:1">
      <c r="A72" s="670" t="s">
        <v>428</v>
      </c>
    </row>
    <row r="73" spans="1:1">
      <c r="A73" s="670" t="s">
        <v>429</v>
      </c>
    </row>
    <row r="74" spans="1:1">
      <c r="A74" s="670" t="s">
        <v>430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L180"/>
  <sheetViews>
    <sheetView tabSelected="1" workbookViewId="0">
      <selection activeCell="G17" sqref="G17"/>
    </sheetView>
  </sheetViews>
  <sheetFormatPr defaultRowHeight="15"/>
  <cols>
    <col min="1" max="79" width="1.7109375" customWidth="1"/>
    <col min="80" max="80" width="6.140625" customWidth="1"/>
    <col min="81" max="81" width="7.42578125" customWidth="1"/>
    <col min="82" max="82" width="17.85546875" customWidth="1"/>
    <col min="83" max="83" width="10.85546875" customWidth="1"/>
    <col min="84" max="84" width="10.42578125" customWidth="1"/>
    <col min="85" max="85" width="11.85546875" customWidth="1"/>
    <col min="86" max="86" width="10.28515625" customWidth="1"/>
    <col min="87" max="87" width="8.5703125" customWidth="1"/>
    <col min="88" max="88" width="7.5703125" customWidth="1"/>
    <col min="89" max="89" width="7.85546875" customWidth="1"/>
  </cols>
  <sheetData>
    <row r="1" spans="1:90" ht="15" customHeight="1">
      <c r="A1" s="605" t="s">
        <v>349</v>
      </c>
      <c r="T1" s="657" t="s">
        <v>453</v>
      </c>
      <c r="AI1" s="27"/>
      <c r="AN1" s="27"/>
      <c r="CB1" s="657"/>
      <c r="CC1" s="657" t="s">
        <v>454</v>
      </c>
      <c r="CE1" s="26"/>
      <c r="CF1" s="37"/>
      <c r="CG1" s="37"/>
    </row>
    <row r="2" spans="1:90" ht="15" customHeight="1">
      <c r="D2" s="656" t="s">
        <v>455</v>
      </c>
      <c r="T2" s="25"/>
      <c r="AI2" s="27"/>
      <c r="AN2" s="27"/>
      <c r="AZ2" s="27" t="s">
        <v>381</v>
      </c>
      <c r="BG2" s="27"/>
      <c r="CB2" s="26"/>
      <c r="CC2" s="656" t="s">
        <v>455</v>
      </c>
      <c r="CE2" s="26"/>
      <c r="CF2" s="37"/>
      <c r="CG2" s="25" t="s">
        <v>114</v>
      </c>
    </row>
    <row r="3" spans="1:90" ht="15" customHeight="1">
      <c r="D3" s="656" t="s">
        <v>474</v>
      </c>
      <c r="T3" s="25"/>
      <c r="AI3" s="27"/>
      <c r="AN3" s="27"/>
      <c r="BP3" s="586" t="s">
        <v>477</v>
      </c>
      <c r="CB3" s="26"/>
      <c r="CC3" s="656" t="str">
        <f>D3</f>
        <v>Genus/Species:  All Rainforest Species</v>
      </c>
      <c r="CE3" s="26"/>
      <c r="CF3" s="37"/>
      <c r="CG3" s="37"/>
    </row>
    <row r="4" spans="1:90" ht="15" customHeight="1">
      <c r="D4" s="586" t="s">
        <v>475</v>
      </c>
      <c r="T4" s="25"/>
      <c r="AI4" s="27"/>
      <c r="AN4" s="27"/>
      <c r="BA4" s="103" t="s">
        <v>472</v>
      </c>
      <c r="BP4" s="586" t="s">
        <v>478</v>
      </c>
      <c r="CB4" s="658" t="s">
        <v>0</v>
      </c>
      <c r="CC4" s="658" t="s">
        <v>101</v>
      </c>
      <c r="CD4" s="658" t="s">
        <v>0</v>
      </c>
      <c r="CE4" s="658" t="s">
        <v>344</v>
      </c>
      <c r="CF4" s="658" t="s">
        <v>101</v>
      </c>
      <c r="CG4" s="658" t="s">
        <v>115</v>
      </c>
      <c r="CH4" s="658" t="s">
        <v>99</v>
      </c>
      <c r="CI4" s="658" t="s">
        <v>101</v>
      </c>
    </row>
    <row r="5" spans="1:90" ht="14.25" hidden="1" customHeight="1">
      <c r="D5" s="27"/>
      <c r="T5" s="25"/>
      <c r="AI5" s="27"/>
      <c r="AN5" s="27"/>
      <c r="BA5" s="103"/>
      <c r="BP5" s="27"/>
      <c r="CB5" s="658" t="s">
        <v>12</v>
      </c>
      <c r="CC5" s="33" t="s">
        <v>101</v>
      </c>
      <c r="CD5" s="658" t="s">
        <v>0</v>
      </c>
      <c r="CE5" s="658" t="s">
        <v>1</v>
      </c>
      <c r="CF5" s="658" t="s">
        <v>109</v>
      </c>
      <c r="CG5" s="658" t="s">
        <v>100</v>
      </c>
      <c r="CH5" s="658" t="s">
        <v>100</v>
      </c>
      <c r="CI5" s="658"/>
    </row>
    <row r="6" spans="1:90" ht="15" customHeight="1">
      <c r="D6" s="586" t="s">
        <v>457</v>
      </c>
      <c r="T6" s="25"/>
      <c r="AI6" s="27"/>
      <c r="AN6" s="27"/>
      <c r="BA6" s="103" t="s">
        <v>470</v>
      </c>
      <c r="BP6" s="586" t="s">
        <v>350</v>
      </c>
      <c r="CB6" s="658" t="s">
        <v>12</v>
      </c>
      <c r="CC6" s="33"/>
      <c r="CD6" s="658" t="s">
        <v>467</v>
      </c>
      <c r="CE6" s="658" t="s">
        <v>340</v>
      </c>
      <c r="CF6" s="658" t="s">
        <v>340</v>
      </c>
      <c r="CG6" s="658" t="s">
        <v>100</v>
      </c>
      <c r="CH6" s="658" t="s">
        <v>100</v>
      </c>
      <c r="CI6" s="658"/>
    </row>
    <row r="7" spans="1:90" ht="15" customHeight="1">
      <c r="D7" s="586" t="s">
        <v>476</v>
      </c>
      <c r="T7" s="25"/>
      <c r="AI7" s="27"/>
      <c r="AN7" s="27"/>
      <c r="BP7" s="586" t="s">
        <v>456</v>
      </c>
      <c r="CB7" s="817"/>
      <c r="CC7" s="33"/>
      <c r="CD7" s="659"/>
      <c r="CE7" s="658" t="s">
        <v>1</v>
      </c>
      <c r="CF7" s="658" t="s">
        <v>109</v>
      </c>
      <c r="CG7" s="658" t="s">
        <v>13</v>
      </c>
      <c r="CH7" s="658" t="s">
        <v>13</v>
      </c>
      <c r="CI7" s="659"/>
    </row>
    <row r="8" spans="1:90" ht="7.5" hidden="1" customHeight="1">
      <c r="T8" s="25"/>
      <c r="AI8" s="27"/>
      <c r="AN8" s="27"/>
      <c r="CB8" s="1"/>
      <c r="CC8" s="103"/>
      <c r="CD8" s="341"/>
      <c r="CE8" s="26"/>
      <c r="CF8" s="37"/>
      <c r="CG8" s="37"/>
    </row>
    <row r="9" spans="1:90" ht="6.75" hidden="1" customHeight="1">
      <c r="T9" s="25"/>
      <c r="AI9" s="27"/>
      <c r="AN9" s="27"/>
      <c r="CB9" s="1"/>
      <c r="CC9" s="1"/>
      <c r="CD9" s="2"/>
      <c r="CE9" s="1"/>
      <c r="CF9" s="1"/>
      <c r="CG9" s="107"/>
      <c r="CH9" s="2"/>
      <c r="CI9" s="2"/>
    </row>
    <row r="10" spans="1:90" ht="7.35" hidden="1" customHeight="1">
      <c r="T10" s="25"/>
      <c r="AI10" s="27"/>
      <c r="AN10" s="27"/>
      <c r="CB10" s="26"/>
      <c r="CC10" s="103"/>
      <c r="CD10" s="340"/>
      <c r="CE10" s="26"/>
      <c r="CF10" s="37"/>
      <c r="CG10" s="37"/>
    </row>
    <row r="11" spans="1:90" ht="7.35" hidden="1" customHeight="1">
      <c r="T11" s="25"/>
      <c r="AI11" s="27"/>
      <c r="AN11" s="27"/>
      <c r="CB11" s="26"/>
      <c r="CC11" s="103"/>
      <c r="CD11" s="340"/>
      <c r="CE11" s="26"/>
      <c r="CF11" s="37"/>
      <c r="CG11" s="37"/>
    </row>
    <row r="12" spans="1:90" ht="7.35" customHeight="1">
      <c r="T12" s="25"/>
      <c r="AI12" s="27"/>
      <c r="AN12" s="27"/>
      <c r="CB12" s="1"/>
      <c r="CC12" s="103"/>
      <c r="CD12" s="341"/>
      <c r="CE12" s="26"/>
      <c r="CF12" s="37"/>
      <c r="CG12" s="37"/>
    </row>
    <row r="13" spans="1:90" ht="7.35" customHeight="1">
      <c r="D13" s="103"/>
      <c r="F13" s="793"/>
      <c r="T13" s="25"/>
      <c r="AI13" s="27"/>
      <c r="AN13" s="27"/>
      <c r="BP13" s="103"/>
      <c r="CB13" s="1" t="s">
        <v>316</v>
      </c>
      <c r="CC13" s="102">
        <f t="shared" ref="CC13:CC68" si="0">IF($CI13="","",$CI13)</f>
        <v>0.54144839303412151</v>
      </c>
      <c r="CD13" s="553" t="s">
        <v>315</v>
      </c>
      <c r="CE13" s="107">
        <v>31900</v>
      </c>
      <c r="CF13" s="34">
        <v>0.13</v>
      </c>
      <c r="CG13" s="552">
        <f>Input!C9</f>
        <v>15297</v>
      </c>
      <c r="CH13" s="556">
        <v>28252</v>
      </c>
      <c r="CI13" s="101">
        <f>IF(CG13=0," ",CG13/CH13)</f>
        <v>0.54144839303412151</v>
      </c>
      <c r="CL13" s="7"/>
    </row>
    <row r="14" spans="1:90" ht="7.35" customHeight="1">
      <c r="T14" s="25"/>
      <c r="AI14" s="27"/>
      <c r="AN14" s="27"/>
      <c r="CB14" s="1" t="s">
        <v>317</v>
      </c>
      <c r="CC14" s="102">
        <f t="shared" si="0"/>
        <v>0.14911831198191408</v>
      </c>
      <c r="CD14" s="553" t="s">
        <v>314</v>
      </c>
      <c r="CE14" s="107">
        <v>125814</v>
      </c>
      <c r="CF14" s="34">
        <v>0.42</v>
      </c>
      <c r="CG14" s="552">
        <f>Input!C10</f>
        <v>4947</v>
      </c>
      <c r="CH14" s="556">
        <v>33175</v>
      </c>
      <c r="CI14" s="101">
        <f t="shared" ref="CI14:CI77" si="1">IF(CG14=0," ",CG14/CH14)</f>
        <v>0.14911831198191408</v>
      </c>
      <c r="CL14" s="7"/>
    </row>
    <row r="15" spans="1:90" ht="7.35" customHeight="1">
      <c r="T15" s="25"/>
      <c r="AI15" s="27"/>
      <c r="AN15" s="27"/>
      <c r="CB15" s="1" t="s">
        <v>318</v>
      </c>
      <c r="CC15" s="102">
        <f t="shared" si="0"/>
        <v>0.15748509924194201</v>
      </c>
      <c r="CD15" s="553" t="s">
        <v>313</v>
      </c>
      <c r="CE15" s="107">
        <v>351916</v>
      </c>
      <c r="CF15" s="34">
        <v>0.28999999999999998</v>
      </c>
      <c r="CG15" s="552">
        <f>Input!C11</f>
        <v>5443</v>
      </c>
      <c r="CH15" s="556">
        <v>34562</v>
      </c>
      <c r="CI15" s="101">
        <f t="shared" si="1"/>
        <v>0.15748509924194201</v>
      </c>
      <c r="CL15" s="7"/>
    </row>
    <row r="16" spans="1:90" ht="7.35" customHeight="1">
      <c r="T16" s="25"/>
      <c r="AI16" s="27"/>
      <c r="AN16" s="27"/>
      <c r="CB16" s="1" t="s">
        <v>319</v>
      </c>
      <c r="CC16" s="102">
        <f t="shared" si="0"/>
        <v>8.1478232262309463E-2</v>
      </c>
      <c r="CD16" s="553" t="s">
        <v>312</v>
      </c>
      <c r="CE16" s="107">
        <v>106660</v>
      </c>
      <c r="CF16" s="34">
        <v>0.54</v>
      </c>
      <c r="CG16" s="552">
        <f>Input!C12</f>
        <v>2972</v>
      </c>
      <c r="CH16" s="556">
        <v>36476</v>
      </c>
      <c r="CI16" s="101">
        <f t="shared" si="1"/>
        <v>8.1478232262309463E-2</v>
      </c>
      <c r="CL16" s="7"/>
    </row>
    <row r="17" spans="17:90" ht="7.35" customHeight="1">
      <c r="T17" s="25"/>
      <c r="AI17" s="27"/>
      <c r="AN17" s="27"/>
      <c r="CB17" s="1" t="s">
        <v>325</v>
      </c>
      <c r="CC17" s="102">
        <f t="shared" si="0"/>
        <v>0.73096432782210519</v>
      </c>
      <c r="CD17" s="554" t="s">
        <v>311</v>
      </c>
      <c r="CE17" s="107">
        <v>55096</v>
      </c>
      <c r="CF17" s="34">
        <v>0.32</v>
      </c>
      <c r="CG17" s="552">
        <f>Input!C13</f>
        <v>26659</v>
      </c>
      <c r="CH17" s="556">
        <v>36471</v>
      </c>
      <c r="CI17" s="101">
        <f t="shared" si="1"/>
        <v>0.73096432782210519</v>
      </c>
      <c r="CL17" s="7"/>
    </row>
    <row r="18" spans="17:90" ht="7.35" customHeight="1">
      <c r="T18" s="25"/>
      <c r="AI18" s="27"/>
      <c r="AN18" s="27"/>
      <c r="CB18" s="557" t="s">
        <v>324</v>
      </c>
      <c r="CC18" s="560">
        <f t="shared" si="0"/>
        <v>0.64622124863088715</v>
      </c>
      <c r="CD18" s="558" t="s">
        <v>310</v>
      </c>
      <c r="CE18" s="565">
        <v>29844</v>
      </c>
      <c r="CF18" s="562">
        <v>0.24</v>
      </c>
      <c r="CG18" s="559">
        <f>Input!C14</f>
        <v>4720</v>
      </c>
      <c r="CH18" s="563">
        <v>7304</v>
      </c>
      <c r="CI18" s="626">
        <f t="shared" si="1"/>
        <v>0.64622124863088715</v>
      </c>
      <c r="CL18" s="7"/>
    </row>
    <row r="19" spans="17:90" ht="7.35" customHeight="1">
      <c r="T19" s="25"/>
      <c r="AI19" s="27"/>
      <c r="AN19" s="27"/>
      <c r="CB19" s="1" t="s">
        <v>323</v>
      </c>
      <c r="CC19" s="102">
        <f t="shared" si="0"/>
        <v>0.65202423574772794</v>
      </c>
      <c r="CD19" s="554" t="s">
        <v>309</v>
      </c>
      <c r="CE19" s="107">
        <v>12495</v>
      </c>
      <c r="CF19" s="34">
        <v>0.36</v>
      </c>
      <c r="CG19" s="552">
        <f>Input!C15</f>
        <v>4735</v>
      </c>
      <c r="CH19" s="556">
        <v>7262</v>
      </c>
      <c r="CI19" s="101">
        <f t="shared" si="1"/>
        <v>0.65202423574772794</v>
      </c>
      <c r="CL19" s="7"/>
    </row>
    <row r="20" spans="17:90" ht="7.35" customHeight="1">
      <c r="T20" s="25"/>
      <c r="AI20" s="27"/>
      <c r="AN20" s="27"/>
      <c r="CB20" s="1" t="s">
        <v>322</v>
      </c>
      <c r="CC20" s="102">
        <f t="shared" si="0"/>
        <v>0.62573857904597208</v>
      </c>
      <c r="CD20" s="554" t="s">
        <v>308</v>
      </c>
      <c r="CE20" s="107">
        <v>36278</v>
      </c>
      <c r="CF20" s="34">
        <v>0.64</v>
      </c>
      <c r="CG20" s="552">
        <f>Input!C16</f>
        <v>4342</v>
      </c>
      <c r="CH20" s="556">
        <v>6939</v>
      </c>
      <c r="CI20" s="101">
        <f t="shared" si="1"/>
        <v>0.62573857904597208</v>
      </c>
      <c r="CL20" s="7"/>
    </row>
    <row r="21" spans="17:90" ht="7.35" customHeight="1">
      <c r="T21" s="25"/>
      <c r="W21" t="s">
        <v>341</v>
      </c>
      <c r="AI21" s="27"/>
      <c r="AN21" s="27"/>
      <c r="CB21" s="1" t="s">
        <v>321</v>
      </c>
      <c r="CC21" s="102">
        <f t="shared" si="0"/>
        <v>0.39370791034274799</v>
      </c>
      <c r="CD21" s="554" t="s">
        <v>307</v>
      </c>
      <c r="CE21" s="107">
        <v>49551</v>
      </c>
      <c r="CF21" s="34">
        <v>0.65</v>
      </c>
      <c r="CG21" s="552">
        <f>Input!C17</f>
        <v>3917</v>
      </c>
      <c r="CH21" s="556">
        <v>9949</v>
      </c>
      <c r="CI21" s="101">
        <f t="shared" si="1"/>
        <v>0.39370791034274799</v>
      </c>
      <c r="CL21" s="7"/>
    </row>
    <row r="22" spans="17:90" ht="7.35" customHeight="1">
      <c r="T22" s="25"/>
      <c r="AI22" s="27"/>
      <c r="AN22" s="27"/>
      <c r="CB22" s="1" t="s">
        <v>320</v>
      </c>
      <c r="CC22" s="102">
        <f t="shared" si="0"/>
        <v>0.78810799453724134</v>
      </c>
      <c r="CD22" s="554" t="s">
        <v>306</v>
      </c>
      <c r="CE22" s="107">
        <v>56402</v>
      </c>
      <c r="CF22" s="34">
        <v>0.66</v>
      </c>
      <c r="CG22" s="552">
        <f>Input!C18</f>
        <v>15004</v>
      </c>
      <c r="CH22" s="556">
        <v>19038</v>
      </c>
      <c r="CI22" s="101">
        <f t="shared" si="1"/>
        <v>0.78810799453724134</v>
      </c>
      <c r="CL22" s="7"/>
    </row>
    <row r="23" spans="17:90" ht="7.35" customHeight="1">
      <c r="T23" s="25"/>
      <c r="AI23" s="27"/>
      <c r="AN23" s="27"/>
      <c r="CB23" s="557" t="s">
        <v>305</v>
      </c>
      <c r="CC23" s="560">
        <f t="shared" si="0"/>
        <v>0.53385548256695303</v>
      </c>
      <c r="CD23" s="558" t="s">
        <v>300</v>
      </c>
      <c r="CE23" s="565">
        <v>49031</v>
      </c>
      <c r="CF23" s="562">
        <v>0.44</v>
      </c>
      <c r="CG23" s="559">
        <f>Input!C19</f>
        <v>4226</v>
      </c>
      <c r="CH23" s="563">
        <v>7916</v>
      </c>
      <c r="CI23" s="626">
        <f t="shared" si="1"/>
        <v>0.53385548256695303</v>
      </c>
      <c r="CL23" s="7"/>
    </row>
    <row r="24" spans="17:90" ht="7.35" customHeight="1">
      <c r="T24" s="25"/>
      <c r="AI24" s="27"/>
      <c r="AN24" s="27"/>
      <c r="CB24" s="1" t="s">
        <v>304</v>
      </c>
      <c r="CC24" s="102">
        <f t="shared" si="0"/>
        <v>0.57234497505345683</v>
      </c>
      <c r="CD24" s="554" t="s">
        <v>299</v>
      </c>
      <c r="CE24" s="107">
        <v>31052</v>
      </c>
      <c r="CF24" s="34">
        <v>0.7</v>
      </c>
      <c r="CG24" s="552">
        <f>Input!C20</f>
        <v>5621</v>
      </c>
      <c r="CH24" s="556">
        <v>9821</v>
      </c>
      <c r="CI24" s="101">
        <f t="shared" si="1"/>
        <v>0.57234497505345683</v>
      </c>
      <c r="CL24" s="7"/>
    </row>
    <row r="25" spans="17:90" ht="7.35" customHeight="1">
      <c r="T25" s="25"/>
      <c r="AI25" s="27"/>
      <c r="AN25" s="27"/>
      <c r="CB25" s="1" t="s">
        <v>303</v>
      </c>
      <c r="CC25" s="102">
        <f t="shared" si="0"/>
        <v>0.48182563541951351</v>
      </c>
      <c r="CD25" s="554" t="s">
        <v>298</v>
      </c>
      <c r="CE25" s="107">
        <v>29622</v>
      </c>
      <c r="CF25" s="34">
        <v>0.57999999999999996</v>
      </c>
      <c r="CG25" s="552">
        <f>Input!C21</f>
        <v>3526</v>
      </c>
      <c r="CH25" s="556">
        <v>7318</v>
      </c>
      <c r="CI25" s="101">
        <f t="shared" si="1"/>
        <v>0.48182563541951351</v>
      </c>
      <c r="CL25" s="7"/>
    </row>
    <row r="26" spans="17:90" ht="7.35" customHeight="1">
      <c r="T26" s="25"/>
      <c r="AI26" s="27"/>
      <c r="AN26" s="27"/>
      <c r="BT26" s="28"/>
      <c r="BU26" s="28"/>
      <c r="BV26" s="28"/>
      <c r="BW26" s="28"/>
      <c r="BX26" s="28"/>
      <c r="BY26" s="28"/>
      <c r="BZ26" s="28"/>
      <c r="CA26" s="28"/>
      <c r="CB26" s="1" t="s">
        <v>302</v>
      </c>
      <c r="CC26" s="102">
        <f t="shared" si="0"/>
        <v>0.55907823279025393</v>
      </c>
      <c r="CD26" s="554" t="s">
        <v>297</v>
      </c>
      <c r="CE26" s="107">
        <v>44335</v>
      </c>
      <c r="CF26" s="34">
        <v>0.5</v>
      </c>
      <c r="CG26" s="552">
        <f>Input!C22</f>
        <v>3809</v>
      </c>
      <c r="CH26" s="556">
        <v>6813</v>
      </c>
      <c r="CI26" s="101">
        <f t="shared" si="1"/>
        <v>0.55907823279025393</v>
      </c>
      <c r="CL26" s="7"/>
    </row>
    <row r="27" spans="17:90" ht="7.35" customHeight="1">
      <c r="T27" s="25"/>
      <c r="AI27" s="27"/>
      <c r="AN27" s="27"/>
      <c r="BT27" s="28"/>
      <c r="BU27" s="28"/>
      <c r="BV27" s="28"/>
      <c r="BW27" s="28"/>
      <c r="BX27" s="28"/>
      <c r="BY27" s="28"/>
      <c r="BZ27" s="28"/>
      <c r="CA27" s="28"/>
      <c r="CB27" s="1" t="s">
        <v>301</v>
      </c>
      <c r="CC27" s="102">
        <f t="shared" si="0"/>
        <v>0.41641545628939436</v>
      </c>
      <c r="CD27" s="554" t="s">
        <v>296</v>
      </c>
      <c r="CE27" s="107">
        <v>27147</v>
      </c>
      <c r="CF27" s="34">
        <v>0.33</v>
      </c>
      <c r="CG27" s="552">
        <f>Input!C23</f>
        <v>3039</v>
      </c>
      <c r="CH27" s="556">
        <v>7298</v>
      </c>
      <c r="CI27" s="101">
        <f t="shared" si="1"/>
        <v>0.41641545628939436</v>
      </c>
      <c r="CL27" s="7"/>
    </row>
    <row r="28" spans="17:90" ht="7.35" customHeight="1">
      <c r="T28" s="25"/>
      <c r="AI28" s="27"/>
      <c r="AN28" s="27"/>
      <c r="BT28" s="28"/>
      <c r="BU28" s="28"/>
      <c r="BV28" s="28"/>
      <c r="BW28" s="28"/>
      <c r="BX28" s="28"/>
      <c r="BY28" s="28"/>
      <c r="BZ28" s="28"/>
      <c r="CA28" s="28"/>
      <c r="CB28" s="557" t="s">
        <v>295</v>
      </c>
      <c r="CC28" s="560">
        <f t="shared" si="0"/>
        <v>8.795653912184568E-3</v>
      </c>
      <c r="CD28" s="558" t="s">
        <v>289</v>
      </c>
      <c r="CE28" s="565">
        <v>251690</v>
      </c>
      <c r="CF28" s="562">
        <v>0.17</v>
      </c>
      <c r="CG28" s="559">
        <f>Input!C24</f>
        <v>374</v>
      </c>
      <c r="CH28" s="563">
        <v>42521</v>
      </c>
      <c r="CI28" s="626">
        <f t="shared" si="1"/>
        <v>8.795653912184568E-3</v>
      </c>
      <c r="CL28" s="7"/>
    </row>
    <row r="29" spans="17:90" ht="7.35" customHeight="1" thickBot="1">
      <c r="Q29" s="340"/>
      <c r="T29" s="25"/>
      <c r="AI29" s="27"/>
      <c r="AN29" s="27"/>
      <c r="BJ29" s="196"/>
      <c r="BL29" s="364" t="s">
        <v>321</v>
      </c>
      <c r="BO29" s="364" t="s">
        <v>322</v>
      </c>
      <c r="BT29" s="28"/>
      <c r="BU29" s="28"/>
      <c r="BV29" s="28"/>
      <c r="BW29" s="28"/>
      <c r="BX29" s="28"/>
      <c r="BY29" s="28"/>
      <c r="BZ29" s="28"/>
      <c r="CA29" s="28"/>
      <c r="CB29" s="1" t="s">
        <v>294</v>
      </c>
      <c r="CC29" s="102">
        <f t="shared" si="0"/>
        <v>8.0045095828635851E-2</v>
      </c>
      <c r="CD29" s="554" t="s">
        <v>292</v>
      </c>
      <c r="CE29" s="107">
        <v>19931</v>
      </c>
      <c r="CF29" s="34">
        <v>0.8</v>
      </c>
      <c r="CG29" s="552">
        <f>Input!C25</f>
        <v>71</v>
      </c>
      <c r="CH29" s="556">
        <v>887</v>
      </c>
      <c r="CI29" s="101">
        <f t="shared" si="1"/>
        <v>8.0045095828635851E-2</v>
      </c>
      <c r="CL29" s="7"/>
    </row>
    <row r="30" spans="17:90" ht="7.35" customHeight="1" thickBot="1">
      <c r="Q30" s="340"/>
      <c r="T30" s="25"/>
      <c r="AI30" s="27"/>
      <c r="AN30" s="27"/>
      <c r="BJ30" s="29"/>
      <c r="BL30" s="81">
        <f>IF($CI$21="","",$CI$21)</f>
        <v>0.39370791034274799</v>
      </c>
      <c r="BM30" s="142">
        <f>IF($CI$21="","",$CI$21)</f>
        <v>0.39370791034274799</v>
      </c>
      <c r="BN30" s="386"/>
      <c r="BO30" s="81">
        <f>IF($CI$20="","",$CI$20)</f>
        <v>0.62573857904597208</v>
      </c>
      <c r="BP30" s="142">
        <f>IF($CI$20="","",$CI$20)</f>
        <v>0.62573857904597208</v>
      </c>
      <c r="BQ30" s="498">
        <f>IF($CI$18="","",$CI$18)</f>
        <v>0.64622124863088715</v>
      </c>
      <c r="BR30" s="364" t="s">
        <v>324</v>
      </c>
      <c r="BT30" s="28"/>
      <c r="BU30" s="28"/>
      <c r="BV30" s="28"/>
      <c r="BW30" s="28"/>
      <c r="BX30" s="28"/>
      <c r="BY30" s="28"/>
      <c r="BZ30" s="28"/>
      <c r="CA30" s="28"/>
      <c r="CB30" s="1" t="s">
        <v>293</v>
      </c>
      <c r="CC30" s="102">
        <f t="shared" si="0"/>
        <v>4.2019913900113566E-2</v>
      </c>
      <c r="CD30" s="554" t="s">
        <v>288</v>
      </c>
      <c r="CE30" s="107">
        <v>366026</v>
      </c>
      <c r="CF30" s="34">
        <v>0.13</v>
      </c>
      <c r="CG30" s="552">
        <f>Input!C26</f>
        <v>1591</v>
      </c>
      <c r="CH30" s="556">
        <v>37863</v>
      </c>
      <c r="CI30" s="101">
        <f t="shared" si="1"/>
        <v>4.2019913900113566E-2</v>
      </c>
      <c r="CL30" s="7"/>
    </row>
    <row r="31" spans="17:90" ht="7.35" customHeight="1" thickBot="1">
      <c r="T31" s="25"/>
      <c r="AI31" s="27"/>
      <c r="AN31" s="27"/>
      <c r="BI31" s="29"/>
      <c r="BJ31" s="404"/>
      <c r="BK31" s="812">
        <f>IF($CI$21="","",$CI$21)</f>
        <v>0.39370791034274799</v>
      </c>
      <c r="BL31" s="813">
        <f>IF($CI$21="","",$CI$21)</f>
        <v>0.39370791034274799</v>
      </c>
      <c r="BM31" s="814">
        <f>IF($CI$21="","",$CI$21)</f>
        <v>0.39370791034274799</v>
      </c>
      <c r="BN31" s="387"/>
      <c r="BO31" s="815">
        <f>IF($CI$20="","",$CI$20)</f>
        <v>0.62573857904597208</v>
      </c>
      <c r="BP31" s="602">
        <f>IF($CI$20="","",$CI$20)</f>
        <v>0.62573857904597208</v>
      </c>
      <c r="BQ31" s="603">
        <f>IF($CI$18="","",$CI$18)</f>
        <v>0.64622124863088715</v>
      </c>
      <c r="BR31" s="604">
        <f>IF($CI$18="","",$CI$18)</f>
        <v>0.64622124863088715</v>
      </c>
      <c r="BT31" s="28"/>
      <c r="BU31" s="28"/>
      <c r="BV31" s="28"/>
      <c r="BW31" s="28"/>
      <c r="BX31" s="28"/>
      <c r="BY31" s="28"/>
      <c r="BZ31" s="28"/>
      <c r="CA31" s="28"/>
      <c r="CB31" s="1" t="s">
        <v>291</v>
      </c>
      <c r="CC31" s="102">
        <f t="shared" si="0"/>
        <v>4.6598322460391424E-2</v>
      </c>
      <c r="CD31" s="554" t="s">
        <v>287</v>
      </c>
      <c r="CE31" s="107">
        <v>14090</v>
      </c>
      <c r="CF31" s="34">
        <v>0.83</v>
      </c>
      <c r="CG31" s="552">
        <f>Input!C27</f>
        <v>250</v>
      </c>
      <c r="CH31" s="556">
        <v>5365</v>
      </c>
      <c r="CI31" s="101">
        <f t="shared" si="1"/>
        <v>4.6598322460391424E-2</v>
      </c>
      <c r="CL31" s="7"/>
    </row>
    <row r="32" spans="17:90" ht="7.35" customHeight="1" thickTop="1" thickBot="1">
      <c r="T32" s="25"/>
      <c r="AI32" s="27"/>
      <c r="AN32" s="27"/>
      <c r="BH32" s="196"/>
      <c r="BI32" s="355"/>
      <c r="BJ32" s="189"/>
      <c r="BK32" s="189"/>
      <c r="BL32" s="388" t="s">
        <v>320</v>
      </c>
      <c r="BM32" s="388"/>
      <c r="BN32" s="598">
        <f>IF($CI$22="","",$CI$22)</f>
        <v>0.78810799453724134</v>
      </c>
      <c r="BO32" s="601">
        <f>IF($CI$22="","",$CI$22)</f>
        <v>0.78810799453724134</v>
      </c>
      <c r="BP32" s="599">
        <f>IF($CI$22="","",$CI$22)</f>
        <v>0.78810799453724134</v>
      </c>
      <c r="BQ32" s="600">
        <f>IF($CI$22="","",$CI$22)</f>
        <v>0.78810799453724134</v>
      </c>
      <c r="BR32" s="545" t="s">
        <v>323</v>
      </c>
      <c r="BS32" s="189"/>
      <c r="BU32" s="28"/>
      <c r="BV32" s="28"/>
      <c r="BW32" s="28"/>
      <c r="BX32" s="28"/>
      <c r="BY32" s="28"/>
      <c r="BZ32" s="28"/>
      <c r="CA32" s="28"/>
      <c r="CB32" s="1" t="s">
        <v>290</v>
      </c>
      <c r="CC32" s="102">
        <f t="shared" si="0"/>
        <v>6.3624650108855027E-2</v>
      </c>
      <c r="CD32" s="554" t="s">
        <v>286</v>
      </c>
      <c r="CE32" s="107">
        <v>46825</v>
      </c>
      <c r="CF32" s="34">
        <v>0.49</v>
      </c>
      <c r="CG32" s="552">
        <f>Input!C28</f>
        <v>1432</v>
      </c>
      <c r="CH32" s="556">
        <v>22507</v>
      </c>
      <c r="CI32" s="101">
        <f t="shared" si="1"/>
        <v>6.3624650108855027E-2</v>
      </c>
      <c r="CL32" s="7"/>
    </row>
    <row r="33" spans="4:90" ht="7.35" customHeight="1" thickBot="1">
      <c r="T33" s="25"/>
      <c r="AI33" s="27"/>
      <c r="AN33" s="27"/>
      <c r="BH33" s="400"/>
      <c r="BJ33" s="498">
        <f>IF($CI$25="","",$CI$25)</f>
        <v>0.48182563541951351</v>
      </c>
      <c r="BK33" s="252" t="s">
        <v>303</v>
      </c>
      <c r="BO33" s="76">
        <f>IF($CI$22="","",$CI$22)</f>
        <v>0.78810799453724134</v>
      </c>
      <c r="BP33" t="s">
        <v>343</v>
      </c>
      <c r="BQ33" s="81">
        <f>IF($CI$19="","",$CI$19)</f>
        <v>0.65202423574772794</v>
      </c>
      <c r="BR33" s="81">
        <f>IF($CI$17="","",$CI$17)</f>
        <v>0.73096432782210519</v>
      </c>
      <c r="BS33" s="142">
        <f>IF($CI$17="","",$CI$17)</f>
        <v>0.73096432782210519</v>
      </c>
      <c r="BT33" s="364"/>
      <c r="BU33" s="28"/>
      <c r="BV33" s="28"/>
      <c r="BW33" s="28"/>
      <c r="BX33" s="28"/>
      <c r="BY33" s="28"/>
      <c r="BZ33" s="28"/>
      <c r="CA33" s="28"/>
      <c r="CB33" s="557" t="s">
        <v>272</v>
      </c>
      <c r="CC33" s="560">
        <f t="shared" si="0"/>
        <v>0.40595361440981909</v>
      </c>
      <c r="CD33" s="558" t="s">
        <v>271</v>
      </c>
      <c r="CE33" s="565">
        <v>49407</v>
      </c>
      <c r="CF33" s="562">
        <v>0.53</v>
      </c>
      <c r="CG33" s="559">
        <f>Input!C29</f>
        <v>10187</v>
      </c>
      <c r="CH33" s="563">
        <v>25094</v>
      </c>
      <c r="CI33" s="626">
        <f t="shared" si="1"/>
        <v>0.40595361440981909</v>
      </c>
      <c r="CL33" s="7"/>
    </row>
    <row r="34" spans="4:90" ht="7.35" customHeight="1" thickBot="1">
      <c r="T34" s="25"/>
      <c r="AI34" s="27"/>
      <c r="AN34" s="27"/>
      <c r="BH34" s="397"/>
      <c r="BJ34" s="72">
        <f>IF($CI$25="","",$CI$25)</f>
        <v>0.48182563541951351</v>
      </c>
      <c r="BL34" s="411">
        <f>IF($CI$24="","",$CI$24)</f>
        <v>0.57234497505345683</v>
      </c>
      <c r="BM34" s="591">
        <f>IF($CI$24="","",$CI$24)</f>
        <v>0.57234497505345683</v>
      </c>
      <c r="BN34" s="152">
        <f>IF($CI$24="","",$CI$24)</f>
        <v>0.57234497505345683</v>
      </c>
      <c r="BO34" s="364" t="s">
        <v>304</v>
      </c>
      <c r="BQ34" s="816">
        <f>IF($CI$17="","",$CI$17)</f>
        <v>0.73096432782210519</v>
      </c>
      <c r="BR34" s="596">
        <f>IF($CI$17="","",$CI$17)</f>
        <v>0.73096432782210519</v>
      </c>
      <c r="BS34" s="597">
        <f>IF($CI$17="","",$CI$17)</f>
        <v>0.73096432782210519</v>
      </c>
      <c r="BU34" s="28"/>
      <c r="BV34" s="28"/>
      <c r="BW34" s="28"/>
      <c r="BX34" s="28"/>
      <c r="BY34" s="28"/>
      <c r="BZ34" s="28"/>
      <c r="CA34" s="28"/>
      <c r="CB34" s="1" t="s">
        <v>273</v>
      </c>
      <c r="CC34" s="102">
        <f t="shared" si="0"/>
        <v>0.55560024130303642</v>
      </c>
      <c r="CD34" s="554" t="s">
        <v>270</v>
      </c>
      <c r="CE34" s="107">
        <v>45444</v>
      </c>
      <c r="CF34" s="34">
        <v>0.38</v>
      </c>
      <c r="CG34" s="552">
        <f>Input!C30</f>
        <v>5526</v>
      </c>
      <c r="CH34" s="556">
        <v>9946</v>
      </c>
      <c r="CI34" s="101">
        <f t="shared" si="1"/>
        <v>0.55560024130303642</v>
      </c>
      <c r="CL34" s="7"/>
    </row>
    <row r="35" spans="4:90" ht="7.35" customHeight="1" thickBot="1">
      <c r="T35" s="25"/>
      <c r="AI35" s="27"/>
      <c r="AN35" s="27"/>
      <c r="BG35" s="355"/>
      <c r="BH35" s="595">
        <f>IF($CI$27="","",$CI$27)</f>
        <v>0.41641545628939436</v>
      </c>
      <c r="BI35" s="185"/>
      <c r="BJ35" s="76">
        <f>IF($CI$25="","",$CI$25)</f>
        <v>0.48182563541951351</v>
      </c>
      <c r="BK35" s="498">
        <f>IF($CI$23="","",$CI$23)</f>
        <v>0.53385548256695303</v>
      </c>
      <c r="BM35" s="498">
        <f>IF($CI$26="","",$CI$26)</f>
        <v>0.55907823279025393</v>
      </c>
      <c r="BN35" s="364" t="s">
        <v>302</v>
      </c>
      <c r="BR35" s="7" t="s">
        <v>325</v>
      </c>
      <c r="BU35" s="498">
        <f>IF($CI$13="","",$CI$13)</f>
        <v>0.54144839303412151</v>
      </c>
      <c r="BV35" s="28"/>
      <c r="BW35" s="28"/>
      <c r="BX35" s="28"/>
      <c r="BY35" s="28"/>
      <c r="BZ35" s="28"/>
      <c r="CA35" s="28"/>
      <c r="CB35" s="1" t="s">
        <v>274</v>
      </c>
      <c r="CC35" s="102">
        <f t="shared" si="0"/>
        <v>0.40606456803781554</v>
      </c>
      <c r="CD35" s="554" t="s">
        <v>269</v>
      </c>
      <c r="CE35" s="107">
        <v>16988</v>
      </c>
      <c r="CF35" s="34">
        <v>0.35</v>
      </c>
      <c r="CG35" s="552">
        <f>Input!C31</f>
        <v>8075</v>
      </c>
      <c r="CH35" s="556">
        <v>19886</v>
      </c>
      <c r="CI35" s="101">
        <f t="shared" si="1"/>
        <v>0.40606456803781554</v>
      </c>
      <c r="CL35" s="7"/>
    </row>
    <row r="36" spans="4:90" ht="7.35" customHeight="1" thickTop="1" thickBot="1">
      <c r="T36" s="25"/>
      <c r="AI36" s="27"/>
      <c r="AN36" s="27"/>
      <c r="AR36" s="355"/>
      <c r="AS36" s="189"/>
      <c r="AT36" s="189"/>
      <c r="AU36" s="189"/>
      <c r="AV36" s="189"/>
      <c r="AW36" s="189"/>
      <c r="AX36" s="186"/>
      <c r="BF36" s="356"/>
      <c r="BH36" s="594">
        <f>IF($CI$27="","",$CI$27)</f>
        <v>0.41641545628939436</v>
      </c>
      <c r="BK36" s="334">
        <f>IF($CI$23="","",$CI$23)</f>
        <v>0.53385548256695303</v>
      </c>
      <c r="BM36" s="72">
        <f>IF($CI$26="","",$CI$26)</f>
        <v>0.55907823279025393</v>
      </c>
      <c r="BO36" s="81">
        <f>IF($CI$15="","",$CI$15)</f>
        <v>0.15748509924194201</v>
      </c>
      <c r="BP36" s="451">
        <f t="shared" ref="BP36:BR44" si="2">IF($CI$15="","",$CI$15)</f>
        <v>0.15748509924194201</v>
      </c>
      <c r="BQ36" s="451">
        <f t="shared" si="2"/>
        <v>0.15748509924194201</v>
      </c>
      <c r="BR36" s="142">
        <f t="shared" si="2"/>
        <v>0.15748509924194201</v>
      </c>
      <c r="BS36" s="364" t="s">
        <v>318</v>
      </c>
      <c r="BU36" s="72">
        <f>IF($CI$13="","",$CI$13)</f>
        <v>0.54144839303412151</v>
      </c>
      <c r="BV36" s="685" t="s">
        <v>316</v>
      </c>
      <c r="BW36" s="28"/>
      <c r="BX36" s="28"/>
      <c r="BY36" s="28"/>
      <c r="BZ36" s="28"/>
      <c r="CA36" s="28"/>
      <c r="CB36" s="1" t="s">
        <v>285</v>
      </c>
      <c r="CC36" s="102">
        <f t="shared" si="0"/>
        <v>0.31473114340375302</v>
      </c>
      <c r="CD36" s="554" t="s">
        <v>268</v>
      </c>
      <c r="CE36" s="107">
        <v>283809</v>
      </c>
      <c r="CF36" s="34">
        <v>0.49</v>
      </c>
      <c r="CG36" s="552">
        <f>Input!C32</f>
        <v>15464</v>
      </c>
      <c r="CH36" s="556">
        <v>49134</v>
      </c>
      <c r="CI36" s="101">
        <f t="shared" si="1"/>
        <v>0.31473114340375302</v>
      </c>
      <c r="CL36" s="7"/>
    </row>
    <row r="37" spans="4:90" ht="7.35" customHeight="1" thickTop="1" thickBot="1">
      <c r="T37" s="25"/>
      <c r="AI37" s="27"/>
      <c r="AN37" s="27"/>
      <c r="AP37" s="355"/>
      <c r="AQ37" s="189"/>
      <c r="AY37" s="189"/>
      <c r="AZ37" s="186"/>
      <c r="BF37" s="356"/>
      <c r="BG37" s="185"/>
      <c r="BH37" s="396" t="s">
        <v>301</v>
      </c>
      <c r="BI37" s="185"/>
      <c r="BJ37" s="185"/>
      <c r="BK37" s="831">
        <f>IF($CI$23="","",$CI$23)</f>
        <v>0.53385548256695303</v>
      </c>
      <c r="BM37" s="72">
        <f>IF($CI$26="","",$CI$26)</f>
        <v>0.55907823279025393</v>
      </c>
      <c r="BO37" s="68">
        <f t="shared" ref="BO37:BO44" si="3">IF($CI$15="","",$CI$15)</f>
        <v>0.15748509924194201</v>
      </c>
      <c r="BP37" s="83">
        <f t="shared" si="2"/>
        <v>0.15748509924194201</v>
      </c>
      <c r="BQ37" s="83">
        <f t="shared" si="2"/>
        <v>0.15748509924194201</v>
      </c>
      <c r="BR37" s="93">
        <f t="shared" si="2"/>
        <v>0.15748509924194201</v>
      </c>
      <c r="BU37" s="76">
        <f>IF($CI$13="","",$CI$13)</f>
        <v>0.54144839303412151</v>
      </c>
      <c r="BV37" s="28"/>
      <c r="BW37" s="28"/>
      <c r="BX37" s="28"/>
      <c r="BY37" s="28"/>
      <c r="BZ37" s="28"/>
      <c r="CA37" s="28"/>
      <c r="CB37" s="1" t="s">
        <v>337</v>
      </c>
      <c r="CC37" s="102">
        <f t="shared" si="0"/>
        <v>0.23952462631707916</v>
      </c>
      <c r="CD37" s="554" t="s">
        <v>468</v>
      </c>
      <c r="CE37" s="107">
        <v>81393</v>
      </c>
      <c r="CF37" s="34">
        <v>0.47</v>
      </c>
      <c r="CG37" s="552">
        <f>Input!C33</f>
        <v>5865</v>
      </c>
      <c r="CH37" s="556">
        <v>24486</v>
      </c>
      <c r="CI37" s="101">
        <f t="shared" si="1"/>
        <v>0.23952462631707916</v>
      </c>
      <c r="CL37" s="7"/>
    </row>
    <row r="38" spans="4:90" ht="7.35" customHeight="1" thickTop="1" thickBot="1">
      <c r="T38" s="25"/>
      <c r="AI38" s="27"/>
      <c r="AN38" s="357"/>
      <c r="AO38" s="189"/>
      <c r="BA38" s="186"/>
      <c r="BF38" s="356"/>
      <c r="BG38" s="185"/>
      <c r="BH38" s="395"/>
      <c r="BI38" s="252" t="s">
        <v>305</v>
      </c>
      <c r="BJ38" s="252"/>
      <c r="BK38" s="832">
        <f>IF($CI$23="","",$CI$23)</f>
        <v>0.53385548256695303</v>
      </c>
      <c r="BM38" s="832">
        <f>IF($CI$26="","",$CI$26)</f>
        <v>0.55907823279025393</v>
      </c>
      <c r="BO38" s="68">
        <f t="shared" si="3"/>
        <v>0.15748509924194201</v>
      </c>
      <c r="BP38" s="83">
        <f t="shared" si="2"/>
        <v>0.15748509924194201</v>
      </c>
      <c r="BQ38" s="83">
        <f t="shared" si="2"/>
        <v>0.15748509924194201</v>
      </c>
      <c r="BR38" s="93">
        <f t="shared" si="2"/>
        <v>0.15748509924194201</v>
      </c>
      <c r="BT38" s="361"/>
      <c r="BU38" s="385"/>
      <c r="BV38" s="28"/>
      <c r="BW38" s="28"/>
      <c r="BX38" s="28"/>
      <c r="BY38" s="28"/>
      <c r="BZ38" s="28"/>
      <c r="CA38" s="28"/>
      <c r="CB38" s="1" t="s">
        <v>275</v>
      </c>
      <c r="CC38" s="102">
        <f t="shared" si="0"/>
        <v>0.64537341474870835</v>
      </c>
      <c r="CD38" s="554" t="s">
        <v>263</v>
      </c>
      <c r="CE38" s="107">
        <v>42286</v>
      </c>
      <c r="CF38" s="34">
        <v>0.79</v>
      </c>
      <c r="CG38" s="552">
        <f>Input!C34</f>
        <v>13740</v>
      </c>
      <c r="CH38" s="556">
        <v>21290</v>
      </c>
      <c r="CI38" s="101">
        <f t="shared" si="1"/>
        <v>0.64537341474870835</v>
      </c>
      <c r="CL38" s="7"/>
    </row>
    <row r="39" spans="4:90" ht="7.35" customHeight="1" thickTop="1" thickBot="1">
      <c r="T39" s="25"/>
      <c r="AI39" s="27"/>
      <c r="AL39" s="355"/>
      <c r="AM39" s="189"/>
      <c r="AN39" s="27"/>
      <c r="AV39" s="81">
        <f>IF($CI$30="","",$CI$30)</f>
        <v>4.2019913900113566E-2</v>
      </c>
      <c r="AW39" s="451">
        <f>IF($CI$30="","",$CI$30)</f>
        <v>4.2019913900113566E-2</v>
      </c>
      <c r="AX39" s="451">
        <f>IF($CI$30="","",$CI$30)</f>
        <v>4.2019913900113566E-2</v>
      </c>
      <c r="AY39" s="451">
        <f t="shared" ref="AY39:BB45" si="4">IF($CI$30="","",$CI$30)</f>
        <v>4.2019913900113566E-2</v>
      </c>
      <c r="AZ39" s="142">
        <f t="shared" si="4"/>
        <v>4.2019913900113566E-2</v>
      </c>
      <c r="BA39" s="356"/>
      <c r="BE39" s="364" t="s">
        <v>291</v>
      </c>
      <c r="BF39" s="356"/>
      <c r="BG39" s="185"/>
      <c r="BH39" s="606" t="s">
        <v>290</v>
      </c>
      <c r="BI39" s="185"/>
      <c r="BJ39" s="185"/>
      <c r="BK39" s="819">
        <f>IF($CI$36="","",$CI$36)</f>
        <v>0.31473114340375302</v>
      </c>
      <c r="BL39" s="830">
        <f t="shared" ref="BL39:BN44" si="5">IF($CI$36="","",$CI$36)</f>
        <v>0.31473114340375302</v>
      </c>
      <c r="BM39" s="830">
        <f t="shared" si="5"/>
        <v>0.31473114340375302</v>
      </c>
      <c r="BN39" s="142">
        <f t="shared" si="5"/>
        <v>0.31473114340375302</v>
      </c>
      <c r="BO39" s="68">
        <f t="shared" si="3"/>
        <v>0.15748509924194201</v>
      </c>
      <c r="BP39" s="83">
        <f t="shared" si="2"/>
        <v>0.15748509924194201</v>
      </c>
      <c r="BQ39" s="83">
        <f t="shared" si="2"/>
        <v>0.15748509924194201</v>
      </c>
      <c r="BR39" s="93">
        <f t="shared" si="2"/>
        <v>0.15748509924194201</v>
      </c>
      <c r="BS39" s="81">
        <f>IF($CI$14="","",$CI$14)</f>
        <v>0.14911831198191408</v>
      </c>
      <c r="BT39" s="451">
        <f>IF($CI$14="","",$CI$14)</f>
        <v>0.14911831198191408</v>
      </c>
      <c r="BU39" s="613">
        <f>IF($CI$14="","",$CI$14)</f>
        <v>0.14911831198191408</v>
      </c>
      <c r="BV39" s="28"/>
      <c r="BW39" s="28"/>
      <c r="BX39" s="28"/>
      <c r="BY39" s="28"/>
      <c r="BZ39" s="28"/>
      <c r="CA39" s="28"/>
      <c r="CB39" s="557" t="s">
        <v>283</v>
      </c>
      <c r="CC39" s="560">
        <f t="shared" si="0"/>
        <v>0.20644860435680501</v>
      </c>
      <c r="CD39" s="558" t="s">
        <v>266</v>
      </c>
      <c r="CE39" s="565">
        <v>131658</v>
      </c>
      <c r="CF39" s="562">
        <v>0.64</v>
      </c>
      <c r="CG39" s="559">
        <f>Input!C35</f>
        <v>3099</v>
      </c>
      <c r="CH39" s="563">
        <v>15011</v>
      </c>
      <c r="CI39" s="626">
        <f t="shared" si="1"/>
        <v>0.20644860435680501</v>
      </c>
      <c r="CL39" s="7"/>
    </row>
    <row r="40" spans="4:90" ht="7.35" customHeight="1" thickTop="1" thickBot="1">
      <c r="T40" s="25"/>
      <c r="AI40" s="27"/>
      <c r="AJ40" s="355"/>
      <c r="AK40" s="189"/>
      <c r="AN40" s="27"/>
      <c r="AV40" s="68">
        <f t="shared" ref="AV40:AX45" si="6">IF($CI$30="","",$CI$30)</f>
        <v>4.2019913900113566E-2</v>
      </c>
      <c r="AW40" s="83">
        <f t="shared" si="6"/>
        <v>4.2019913900113566E-2</v>
      </c>
      <c r="AX40" s="83">
        <f t="shared" si="6"/>
        <v>4.2019913900113566E-2</v>
      </c>
      <c r="AY40" s="83">
        <f t="shared" si="4"/>
        <v>4.2019913900113566E-2</v>
      </c>
      <c r="AZ40" s="93">
        <f t="shared" si="4"/>
        <v>4.2019913900113566E-2</v>
      </c>
      <c r="BA40" s="356"/>
      <c r="BC40" s="364" t="s">
        <v>294</v>
      </c>
      <c r="BF40" s="151">
        <f>IF($CI$31="","",$CI$31)</f>
        <v>4.6598322460391424E-2</v>
      </c>
      <c r="BG40" s="592">
        <f>IF($CI$32="","",$CI$32)</f>
        <v>6.3624650108855027E-2</v>
      </c>
      <c r="BH40" s="593">
        <f>IF($CI$32="","",$CI$32)</f>
        <v>6.3624650108855027E-2</v>
      </c>
      <c r="BI40" s="616" t="s">
        <v>285</v>
      </c>
      <c r="BJ40" s="185"/>
      <c r="BK40" s="821">
        <f t="shared" ref="BK40:BK44" si="7">IF($CI$36="","",$CI$36)</f>
        <v>0.31473114340375302</v>
      </c>
      <c r="BL40" s="822">
        <f t="shared" si="5"/>
        <v>0.31473114340375302</v>
      </c>
      <c r="BM40" s="822">
        <f t="shared" si="5"/>
        <v>0.31473114340375302</v>
      </c>
      <c r="BN40" s="93">
        <f t="shared" si="5"/>
        <v>0.31473114340375302</v>
      </c>
      <c r="BO40" s="68">
        <f t="shared" si="3"/>
        <v>0.15748509924194201</v>
      </c>
      <c r="BP40" s="83">
        <f t="shared" si="2"/>
        <v>0.15748509924194201</v>
      </c>
      <c r="BQ40" s="83">
        <f t="shared" si="2"/>
        <v>0.15748509924194201</v>
      </c>
      <c r="BR40" s="93">
        <f t="shared" si="2"/>
        <v>0.15748509924194201</v>
      </c>
      <c r="BS40" s="68">
        <f t="shared" ref="BS40:BU44" si="8">IF($CI$14="","",$CI$14)</f>
        <v>0.14911831198191408</v>
      </c>
      <c r="BT40" s="83">
        <f t="shared" si="8"/>
        <v>0.14911831198191408</v>
      </c>
      <c r="BU40" s="89">
        <f t="shared" si="8"/>
        <v>0.14911831198191408</v>
      </c>
      <c r="BV40" s="28"/>
      <c r="BW40" s="28"/>
      <c r="BX40" s="28"/>
      <c r="BY40" s="28"/>
      <c r="BZ40" s="28"/>
      <c r="CA40" s="28"/>
      <c r="CB40" s="1" t="s">
        <v>282</v>
      </c>
      <c r="CC40" s="102">
        <f t="shared" si="0"/>
        <v>0.45091922469012563</v>
      </c>
      <c r="CD40" s="554" t="s">
        <v>265</v>
      </c>
      <c r="CE40" s="107">
        <v>142548</v>
      </c>
      <c r="CF40" s="34">
        <v>0.45</v>
      </c>
      <c r="CG40" s="552">
        <f>Input!C36</f>
        <v>10841</v>
      </c>
      <c r="CH40" s="556">
        <v>24042</v>
      </c>
      <c r="CI40" s="101">
        <f t="shared" si="1"/>
        <v>0.45091922469012563</v>
      </c>
      <c r="CL40" s="7"/>
    </row>
    <row r="41" spans="4:90" ht="7.35" customHeight="1" thickBot="1">
      <c r="K41" s="187"/>
      <c r="L41" s="187"/>
      <c r="M41" s="187"/>
      <c r="N41" s="187"/>
      <c r="O41" s="187"/>
      <c r="P41" s="187"/>
      <c r="Q41" s="187"/>
      <c r="R41" s="187"/>
      <c r="S41" s="187"/>
      <c r="T41" s="358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357"/>
      <c r="AN41" s="27"/>
      <c r="AV41" s="64">
        <f t="shared" si="6"/>
        <v>4.2019913900113566E-2</v>
      </c>
      <c r="AW41" s="83">
        <f t="shared" si="6"/>
        <v>4.2019913900113566E-2</v>
      </c>
      <c r="AX41" s="83">
        <f t="shared" si="6"/>
        <v>4.2019913900113566E-2</v>
      </c>
      <c r="AY41" s="83">
        <f t="shared" si="4"/>
        <v>4.2019913900113566E-2</v>
      </c>
      <c r="AZ41" s="83">
        <f t="shared" si="4"/>
        <v>4.2019913900113566E-2</v>
      </c>
      <c r="BA41" s="142">
        <f t="shared" si="4"/>
        <v>4.2019913900113566E-2</v>
      </c>
      <c r="BB41" s="186"/>
      <c r="BC41" s="411">
        <f>IF($CI$29="","",$CI$29)</f>
        <v>8.0045095828635851E-2</v>
      </c>
      <c r="BD41" s="152">
        <f>IF($CI$29="","",$CI$29)</f>
        <v>8.0045095828635851E-2</v>
      </c>
      <c r="BF41" s="151">
        <f>IF($CI$31="","",$CI$31)</f>
        <v>4.6598322460391424E-2</v>
      </c>
      <c r="BG41" s="833">
        <f>IF($CI$32="","",$CI$32)</f>
        <v>6.3624650108855027E-2</v>
      </c>
      <c r="BH41" s="834">
        <f>IF($CI$32="","",$CI$32)</f>
        <v>6.3624650108855027E-2</v>
      </c>
      <c r="BI41" s="819">
        <f>IF($CI$46="","",$CI$46)</f>
        <v>2.1390737471139482E-2</v>
      </c>
      <c r="BJ41" s="820">
        <f>IF($CI$46="","",$CI$46)</f>
        <v>2.1390737471139482E-2</v>
      </c>
      <c r="BK41" s="821">
        <f t="shared" si="7"/>
        <v>0.31473114340375302</v>
      </c>
      <c r="BL41" s="822">
        <f t="shared" si="5"/>
        <v>0.31473114340375302</v>
      </c>
      <c r="BM41" s="822">
        <f t="shared" si="5"/>
        <v>0.31473114340375302</v>
      </c>
      <c r="BN41" s="823">
        <f t="shared" si="5"/>
        <v>0.31473114340375302</v>
      </c>
      <c r="BO41" s="821">
        <f t="shared" si="3"/>
        <v>0.15748509924194201</v>
      </c>
      <c r="BP41" s="822">
        <f t="shared" si="2"/>
        <v>0.15748509924194201</v>
      </c>
      <c r="BQ41" s="822">
        <f t="shared" si="2"/>
        <v>0.15748509924194201</v>
      </c>
      <c r="BR41" s="823">
        <f t="shared" si="2"/>
        <v>0.15748509924194201</v>
      </c>
      <c r="BS41" s="821">
        <f t="shared" si="8"/>
        <v>0.14911831198191408</v>
      </c>
      <c r="BT41" s="93">
        <f t="shared" si="8"/>
        <v>0.14911831198191408</v>
      </c>
      <c r="BU41" s="28"/>
      <c r="BV41" s="28"/>
      <c r="BW41" s="28"/>
      <c r="BX41" s="28"/>
      <c r="BY41" s="28"/>
      <c r="BZ41" s="28"/>
      <c r="CA41" s="28"/>
      <c r="CB41" s="1" t="s">
        <v>281</v>
      </c>
      <c r="CC41" s="102">
        <f t="shared" si="0"/>
        <v>0.17695656036244115</v>
      </c>
      <c r="CD41" s="554" t="s">
        <v>264</v>
      </c>
      <c r="CE41" s="107">
        <v>149339</v>
      </c>
      <c r="CF41" s="34">
        <v>0.82</v>
      </c>
      <c r="CG41" s="552">
        <f>Input!C37</f>
        <v>7968</v>
      </c>
      <c r="CH41" s="556">
        <v>45028</v>
      </c>
      <c r="CI41" s="101">
        <f t="shared" si="1"/>
        <v>0.17695656036244115</v>
      </c>
      <c r="CL41" s="7"/>
    </row>
    <row r="42" spans="4:90" ht="7.35" customHeight="1" thickTop="1" thickBot="1">
      <c r="D42" s="189"/>
      <c r="E42" s="189"/>
      <c r="F42" s="189"/>
      <c r="G42" s="189"/>
      <c r="H42" s="189"/>
      <c r="I42" s="189"/>
      <c r="J42" s="189"/>
      <c r="T42" s="25"/>
      <c r="AI42" s="27"/>
      <c r="AN42" s="27"/>
      <c r="AV42" s="615"/>
      <c r="AW42" s="68">
        <f t="shared" si="6"/>
        <v>4.2019913900113566E-2</v>
      </c>
      <c r="AX42" s="83">
        <f t="shared" si="6"/>
        <v>4.2019913900113566E-2</v>
      </c>
      <c r="AY42" s="83">
        <f t="shared" si="4"/>
        <v>4.2019913900113566E-2</v>
      </c>
      <c r="AZ42" s="83">
        <f t="shared" si="4"/>
        <v>4.2019913900113566E-2</v>
      </c>
      <c r="BA42" s="93">
        <f t="shared" si="4"/>
        <v>4.2019913900113566E-2</v>
      </c>
      <c r="BC42" s="186"/>
      <c r="BD42" s="187"/>
      <c r="BE42" s="187"/>
      <c r="BF42" s="355"/>
      <c r="BH42" s="395"/>
      <c r="BI42" s="821">
        <f t="shared" ref="BI42:BJ44" si="9">IF($CI$46="","",$CI$46)</f>
        <v>2.1390737471139482E-2</v>
      </c>
      <c r="BJ42" s="823">
        <f t="shared" si="9"/>
        <v>2.1390737471139482E-2</v>
      </c>
      <c r="BK42" s="821">
        <f t="shared" si="7"/>
        <v>0.31473114340375302</v>
      </c>
      <c r="BL42" s="822">
        <f t="shared" si="5"/>
        <v>0.31473114340375302</v>
      </c>
      <c r="BM42" s="822">
        <f t="shared" si="5"/>
        <v>0.31473114340375302</v>
      </c>
      <c r="BN42" s="823">
        <f t="shared" si="5"/>
        <v>0.31473114340375302</v>
      </c>
      <c r="BO42" s="821">
        <f t="shared" si="3"/>
        <v>0.15748509924194201</v>
      </c>
      <c r="BP42" s="822">
        <f t="shared" si="2"/>
        <v>0.15748509924194201</v>
      </c>
      <c r="BQ42" s="822">
        <f t="shared" si="2"/>
        <v>0.15748509924194201</v>
      </c>
      <c r="BR42" s="823">
        <f t="shared" si="2"/>
        <v>0.15748509924194201</v>
      </c>
      <c r="BS42" s="821">
        <f t="shared" si="8"/>
        <v>0.14911831198191408</v>
      </c>
      <c r="BT42" s="93">
        <f t="shared" si="8"/>
        <v>0.14911831198191408</v>
      </c>
      <c r="BU42" s="685" t="s">
        <v>317</v>
      </c>
      <c r="BV42" s="28"/>
      <c r="BW42" s="28"/>
      <c r="BX42" s="28"/>
      <c r="BY42" s="28"/>
      <c r="BZ42" s="28"/>
      <c r="CA42" s="28"/>
      <c r="CB42" s="1" t="s">
        <v>284</v>
      </c>
      <c r="CC42" s="102">
        <f t="shared" si="0"/>
        <v>0.5415283944846927</v>
      </c>
      <c r="CD42" s="554" t="s">
        <v>267</v>
      </c>
      <c r="CE42" s="107">
        <v>215846</v>
      </c>
      <c r="CF42" s="34">
        <v>0.56999999999999995</v>
      </c>
      <c r="CG42" s="552">
        <f>Input!C38</f>
        <v>23172</v>
      </c>
      <c r="CH42" s="556">
        <v>42790</v>
      </c>
      <c r="CI42" s="101">
        <f t="shared" si="1"/>
        <v>0.5415283944846927</v>
      </c>
      <c r="CJ42" s="7"/>
      <c r="CK42" s="5"/>
      <c r="CL42" s="7"/>
    </row>
    <row r="43" spans="4:90" ht="8.1" customHeight="1" thickTop="1" thickBot="1">
      <c r="T43" s="25"/>
      <c r="AI43" s="27"/>
      <c r="AN43" s="27"/>
      <c r="AW43" s="64">
        <f t="shared" si="6"/>
        <v>4.2019913900113566E-2</v>
      </c>
      <c r="AX43" s="83">
        <f t="shared" si="6"/>
        <v>4.2019913900113566E-2</v>
      </c>
      <c r="AY43" s="83">
        <f t="shared" si="4"/>
        <v>4.2019913900113566E-2</v>
      </c>
      <c r="AZ43" s="83">
        <f t="shared" si="4"/>
        <v>4.2019913900113566E-2</v>
      </c>
      <c r="BA43" s="83">
        <f t="shared" si="4"/>
        <v>4.2019913900113566E-2</v>
      </c>
      <c r="BB43" s="142">
        <f t="shared" si="4"/>
        <v>4.2019913900113566E-2</v>
      </c>
      <c r="BG43" s="7" t="s">
        <v>277</v>
      </c>
      <c r="BH43" s="568"/>
      <c r="BI43" s="821">
        <f t="shared" si="9"/>
        <v>2.1390737471139482E-2</v>
      </c>
      <c r="BJ43" s="823">
        <f t="shared" si="9"/>
        <v>2.1390737471139482E-2</v>
      </c>
      <c r="BK43" s="824">
        <f t="shared" si="7"/>
        <v>0.31473114340375302</v>
      </c>
      <c r="BL43" s="825">
        <f t="shared" si="5"/>
        <v>0.31473114340375302</v>
      </c>
      <c r="BM43" s="826">
        <f t="shared" si="5"/>
        <v>0.31473114340375302</v>
      </c>
      <c r="BN43" s="827">
        <f t="shared" si="5"/>
        <v>0.31473114340375302</v>
      </c>
      <c r="BO43" s="821">
        <f t="shared" si="3"/>
        <v>0.15748509924194201</v>
      </c>
      <c r="BP43" s="822">
        <f t="shared" si="2"/>
        <v>0.15748509924194201</v>
      </c>
      <c r="BQ43" s="822">
        <f t="shared" si="2"/>
        <v>0.15748509924194201</v>
      </c>
      <c r="BR43" s="823">
        <f t="shared" si="2"/>
        <v>0.15748509924194201</v>
      </c>
      <c r="BS43" s="821">
        <f t="shared" si="8"/>
        <v>0.14911831198191408</v>
      </c>
      <c r="BT43" s="93">
        <f t="shared" si="8"/>
        <v>0.14911831198191408</v>
      </c>
      <c r="BU43" s="28"/>
      <c r="BV43" s="28"/>
      <c r="BW43" s="28"/>
      <c r="BX43" s="28"/>
      <c r="BY43" s="28"/>
      <c r="BZ43" s="28"/>
      <c r="CA43" s="28"/>
      <c r="CB43" s="1" t="s">
        <v>280</v>
      </c>
      <c r="CC43" s="102">
        <f t="shared" si="0"/>
        <v>0.40066964285714285</v>
      </c>
      <c r="CD43" s="554" t="s">
        <v>262</v>
      </c>
      <c r="CE43" s="107">
        <v>34485</v>
      </c>
      <c r="CF43" s="34">
        <v>1</v>
      </c>
      <c r="CG43" s="552">
        <f>Input!C39</f>
        <v>1795</v>
      </c>
      <c r="CH43" s="556">
        <v>4480</v>
      </c>
      <c r="CI43" s="101">
        <f t="shared" si="1"/>
        <v>0.40066964285714285</v>
      </c>
      <c r="CL43" s="7"/>
    </row>
    <row r="44" spans="4:90" ht="7.35" customHeight="1" thickBot="1">
      <c r="T44" s="25"/>
      <c r="AI44" s="27"/>
      <c r="AN44" s="27"/>
      <c r="AU44" s="7" t="s">
        <v>293</v>
      </c>
      <c r="AX44" s="68">
        <f t="shared" si="6"/>
        <v>4.2019913900113566E-2</v>
      </c>
      <c r="AY44" s="83">
        <f t="shared" si="4"/>
        <v>4.2019913900113566E-2</v>
      </c>
      <c r="AZ44" s="83">
        <f t="shared" si="4"/>
        <v>4.2019913900113566E-2</v>
      </c>
      <c r="BA44" s="83">
        <f t="shared" si="4"/>
        <v>4.2019913900113566E-2</v>
      </c>
      <c r="BB44" s="93">
        <f t="shared" si="4"/>
        <v>4.2019913900113566E-2</v>
      </c>
      <c r="BC44" s="185"/>
      <c r="BH44" s="395"/>
      <c r="BI44" s="828">
        <f t="shared" si="9"/>
        <v>2.1390737471139482E-2</v>
      </c>
      <c r="BJ44" s="827">
        <f t="shared" si="9"/>
        <v>2.1390737471139482E-2</v>
      </c>
      <c r="BK44" s="828">
        <f t="shared" si="7"/>
        <v>0.31473114340375302</v>
      </c>
      <c r="BL44" s="827">
        <f t="shared" si="5"/>
        <v>0.31473114340375302</v>
      </c>
      <c r="BM44" s="829">
        <f t="shared" ref="BL44:BN45" si="10">IF($CI$37="","",$CI$37)</f>
        <v>0.23952462631707916</v>
      </c>
      <c r="BN44" s="820">
        <f t="shared" si="10"/>
        <v>0.23952462631707916</v>
      </c>
      <c r="BO44" s="828">
        <f t="shared" si="3"/>
        <v>0.15748509924194201</v>
      </c>
      <c r="BP44" s="826">
        <f t="shared" si="2"/>
        <v>0.15748509924194201</v>
      </c>
      <c r="BQ44" s="826">
        <f t="shared" si="2"/>
        <v>0.15748509924194201</v>
      </c>
      <c r="BR44" s="827">
        <f t="shared" si="2"/>
        <v>0.15748509924194201</v>
      </c>
      <c r="BS44" s="828">
        <f t="shared" si="8"/>
        <v>0.14911831198191408</v>
      </c>
      <c r="BT44" s="89">
        <f t="shared" si="8"/>
        <v>0.14911831198191408</v>
      </c>
      <c r="BU44" s="28"/>
      <c r="BV44" s="28"/>
      <c r="BW44" s="28"/>
      <c r="BX44" s="28"/>
      <c r="BY44" s="28"/>
      <c r="BZ44" s="28"/>
      <c r="CA44" s="28"/>
      <c r="CB44" s="557" t="s">
        <v>279</v>
      </c>
      <c r="CC44" s="560">
        <f t="shared" si="0"/>
        <v>1.9163427867780043E-2</v>
      </c>
      <c r="CD44" s="558" t="s">
        <v>261</v>
      </c>
      <c r="CE44" s="565">
        <v>259768</v>
      </c>
      <c r="CF44" s="562">
        <v>0.04</v>
      </c>
      <c r="CG44" s="559">
        <f>Input!C40</f>
        <v>498</v>
      </c>
      <c r="CH44" s="563">
        <v>25987</v>
      </c>
      <c r="CI44" s="626">
        <f t="shared" si="1"/>
        <v>1.9163427867780043E-2</v>
      </c>
      <c r="CL44" s="7"/>
    </row>
    <row r="45" spans="4:90" ht="6.75" customHeight="1" thickBot="1">
      <c r="T45" s="25"/>
      <c r="AI45" s="27"/>
      <c r="AN45" s="27"/>
      <c r="AX45" s="64">
        <f t="shared" si="6"/>
        <v>4.2019913900113566E-2</v>
      </c>
      <c r="AY45" s="65">
        <f t="shared" si="4"/>
        <v>4.2019913900113566E-2</v>
      </c>
      <c r="AZ45" s="65">
        <f t="shared" si="4"/>
        <v>4.2019913900113566E-2</v>
      </c>
      <c r="BA45" s="65">
        <f t="shared" si="4"/>
        <v>4.2019913900113566E-2</v>
      </c>
      <c r="BB45" s="89">
        <f t="shared" si="4"/>
        <v>4.2019913900113566E-2</v>
      </c>
      <c r="BC45" s="185"/>
      <c r="BE45" s="81">
        <f>IF($CI$28="","",$CI$28)</f>
        <v>8.795653912184568E-3</v>
      </c>
      <c r="BF45" s="451">
        <f>IF($CI$28="","",$CI$28)</f>
        <v>8.795653912184568E-3</v>
      </c>
      <c r="BG45" s="548">
        <f>IF($CI$28="","",$CI$28)</f>
        <v>8.795653912184568E-3</v>
      </c>
      <c r="BH45" s="395"/>
      <c r="BI45" s="252" t="s">
        <v>337</v>
      </c>
      <c r="BJ45" s="199"/>
      <c r="BK45" s="819">
        <f>IF($CI$37="","",$CI$37)</f>
        <v>0.23952462631707916</v>
      </c>
      <c r="BL45" s="835">
        <f t="shared" si="10"/>
        <v>0.23952462631707916</v>
      </c>
      <c r="BM45" s="826">
        <f t="shared" si="10"/>
        <v>0.23952462631707916</v>
      </c>
      <c r="BN45" s="827">
        <f t="shared" si="10"/>
        <v>0.23952462631707916</v>
      </c>
      <c r="BO45" s="791"/>
      <c r="BP45" s="364" t="s">
        <v>283</v>
      </c>
      <c r="BR45" s="588"/>
      <c r="BS45" s="334">
        <f>IF($CI$16="","",$CI$16)</f>
        <v>8.1478232262309463E-2</v>
      </c>
      <c r="BT45" s="28"/>
      <c r="BU45" s="28"/>
      <c r="BV45" s="28"/>
      <c r="BW45" s="28"/>
      <c r="BX45" s="28"/>
      <c r="BY45" s="28"/>
      <c r="BZ45" s="28"/>
      <c r="CA45" s="28"/>
      <c r="CB45" s="1" t="s">
        <v>278</v>
      </c>
      <c r="CC45" s="102">
        <f t="shared" si="0"/>
        <v>0.34077798188791131</v>
      </c>
      <c r="CD45" s="553" t="s">
        <v>260</v>
      </c>
      <c r="CE45" s="107">
        <v>103628</v>
      </c>
      <c r="CF45" s="34">
        <v>0.71</v>
      </c>
      <c r="CG45" s="552">
        <f>Input!C41</f>
        <v>10574</v>
      </c>
      <c r="CH45" s="556">
        <v>31029</v>
      </c>
      <c r="CI45" s="101">
        <f t="shared" si="1"/>
        <v>0.34077798188791131</v>
      </c>
      <c r="CL45" s="7"/>
    </row>
    <row r="46" spans="4:90" ht="6.75" customHeight="1" thickBot="1">
      <c r="K46" s="359"/>
      <c r="T46" s="25"/>
      <c r="AI46" s="27"/>
      <c r="AN46" s="27"/>
      <c r="BD46" s="590"/>
      <c r="BE46" s="68">
        <f t="shared" ref="BD46:BG50" si="11">IF($CI$28="","",$CI$28)</f>
        <v>8.795653912184568E-3</v>
      </c>
      <c r="BF46" s="83">
        <f t="shared" si="11"/>
        <v>8.795653912184568E-3</v>
      </c>
      <c r="BG46" s="549">
        <f t="shared" si="11"/>
        <v>8.795653912184568E-3</v>
      </c>
      <c r="BH46" s="566" t="s">
        <v>276</v>
      </c>
      <c r="BJ46" s="81">
        <f>IF($CI$47="","",$CI$47)</f>
        <v>0.12172139110161259</v>
      </c>
      <c r="BK46" s="820">
        <f>IF($CI$47="","",$CI$47)</f>
        <v>0.12172139110161259</v>
      </c>
      <c r="BL46" s="816">
        <f t="shared" ref="BL46:BO48" si="12">IF($CI$39="","",$CI$39)</f>
        <v>0.20644860435680501</v>
      </c>
      <c r="BM46" s="829">
        <f t="shared" si="12"/>
        <v>0.20644860435680501</v>
      </c>
      <c r="BN46" s="830">
        <f t="shared" si="12"/>
        <v>0.20644860435680501</v>
      </c>
      <c r="BO46" s="830">
        <f t="shared" si="12"/>
        <v>0.20644860435680501</v>
      </c>
      <c r="BP46" s="820">
        <f>IF($CI$39="","",$CI$39)</f>
        <v>0.20644860435680501</v>
      </c>
      <c r="BQ46" s="791"/>
      <c r="BR46" s="81">
        <f>IF($CI$16="","",$CI$16)</f>
        <v>8.1478232262309463E-2</v>
      </c>
      <c r="BS46" s="461">
        <f>IF($CI$16="","",$CI$16)</f>
        <v>8.1478232262309463E-2</v>
      </c>
      <c r="BT46" s="28"/>
      <c r="BU46" s="28"/>
      <c r="BV46" s="28"/>
      <c r="BW46" s="28"/>
      <c r="BX46" s="28"/>
      <c r="BY46" s="28"/>
      <c r="BZ46" s="28"/>
      <c r="CA46" s="28"/>
      <c r="CB46" s="1" t="s">
        <v>277</v>
      </c>
      <c r="CC46" s="102">
        <f t="shared" si="0"/>
        <v>2.1390737471139482E-2</v>
      </c>
      <c r="CD46" s="553" t="s">
        <v>259</v>
      </c>
      <c r="CE46" s="107">
        <v>84490</v>
      </c>
      <c r="CF46" s="34">
        <v>0.17</v>
      </c>
      <c r="CG46" s="552">
        <f>Input!C42</f>
        <v>315</v>
      </c>
      <c r="CH46" s="556">
        <v>14726</v>
      </c>
      <c r="CI46" s="101">
        <f t="shared" si="1"/>
        <v>2.1390737471139482E-2</v>
      </c>
      <c r="CL46" s="7"/>
    </row>
    <row r="47" spans="4:90" ht="6.75" customHeight="1" thickBot="1">
      <c r="K47" s="359"/>
      <c r="T47" s="25"/>
      <c r="AI47" s="27"/>
      <c r="AN47" s="27"/>
      <c r="BB47" s="364" t="s">
        <v>295</v>
      </c>
      <c r="BC47" s="364"/>
      <c r="BD47" s="81">
        <f t="shared" si="11"/>
        <v>8.795653912184568E-3</v>
      </c>
      <c r="BE47" s="139">
        <f t="shared" si="11"/>
        <v>8.795653912184568E-3</v>
      </c>
      <c r="BF47" s="83">
        <f t="shared" si="11"/>
        <v>8.795653912184568E-3</v>
      </c>
      <c r="BG47" s="549">
        <f t="shared" si="11"/>
        <v>8.795653912184568E-3</v>
      </c>
      <c r="BH47" s="394"/>
      <c r="BI47" s="399"/>
      <c r="BJ47" s="64">
        <f>IF($CI$47="","",$CI$47)</f>
        <v>0.12172139110161259</v>
      </c>
      <c r="BK47" s="456">
        <f>IF($CI$47="","",$CI$47)</f>
        <v>0.12172139110161259</v>
      </c>
      <c r="BL47" s="836">
        <f>IF($CI$47="","",$CI$47)</f>
        <v>0.12172139110161259</v>
      </c>
      <c r="BM47" s="68">
        <f t="shared" si="12"/>
        <v>0.20644860435680501</v>
      </c>
      <c r="BN47" s="83">
        <f t="shared" si="12"/>
        <v>0.20644860435680501</v>
      </c>
      <c r="BO47" s="83">
        <f t="shared" si="12"/>
        <v>0.20644860435680501</v>
      </c>
      <c r="BP47" s="93">
        <f t="shared" ref="BP47:BP48" si="13">IF($CI$39="","",$CI$39)</f>
        <v>0.20644860435680501</v>
      </c>
      <c r="BR47" s="68">
        <f>IF($CI$16="","",$CI$16)</f>
        <v>8.1478232262309463E-2</v>
      </c>
      <c r="BS47" s="93">
        <f>IF($CI$16="","",$CI$16)</f>
        <v>8.1478232262309463E-2</v>
      </c>
      <c r="BT47" s="685" t="s">
        <v>319</v>
      </c>
      <c r="BU47" s="28"/>
      <c r="BV47" s="28"/>
      <c r="BW47" s="28"/>
      <c r="BX47" s="28"/>
      <c r="BY47" s="28"/>
      <c r="BZ47" s="28"/>
      <c r="CA47" s="28"/>
      <c r="CB47" s="1" t="s">
        <v>276</v>
      </c>
      <c r="CC47" s="102">
        <f t="shared" si="0"/>
        <v>0.12172139110161259</v>
      </c>
      <c r="CD47" s="553" t="s">
        <v>258</v>
      </c>
      <c r="CE47" s="107">
        <v>47144</v>
      </c>
      <c r="CF47" s="34">
        <v>0.47</v>
      </c>
      <c r="CG47" s="552">
        <f>Input!C43</f>
        <v>1253</v>
      </c>
      <c r="CH47" s="556">
        <v>10294</v>
      </c>
      <c r="CI47" s="101">
        <f t="shared" si="1"/>
        <v>0.12172139110161259</v>
      </c>
      <c r="CL47" s="7"/>
    </row>
    <row r="48" spans="4:90" ht="6.75" customHeight="1" thickBot="1">
      <c r="K48" s="359"/>
      <c r="T48" s="25"/>
      <c r="AI48" s="27"/>
      <c r="AN48" s="27"/>
      <c r="BD48" s="68">
        <f t="shared" si="11"/>
        <v>8.795653912184568E-3</v>
      </c>
      <c r="BE48" s="139">
        <f t="shared" si="11"/>
        <v>8.795653912184568E-3</v>
      </c>
      <c r="BF48" s="83">
        <f t="shared" si="11"/>
        <v>8.795653912184568E-3</v>
      </c>
      <c r="BG48" s="549">
        <f t="shared" si="11"/>
        <v>8.795653912184568E-3</v>
      </c>
      <c r="BH48" s="398"/>
      <c r="BI48" s="7"/>
      <c r="BK48" s="837">
        <f t="shared" ref="BK48:BL53" si="14">IF($CI$41="","",$CI$41)</f>
        <v>0.17695656036244115</v>
      </c>
      <c r="BL48" s="820">
        <f t="shared" si="14"/>
        <v>0.17695656036244115</v>
      </c>
      <c r="BM48" s="64">
        <f t="shared" si="12"/>
        <v>0.20644860435680501</v>
      </c>
      <c r="BN48" s="65">
        <f t="shared" si="12"/>
        <v>0.20644860435680501</v>
      </c>
      <c r="BO48" s="65">
        <f t="shared" si="12"/>
        <v>0.20644860435680501</v>
      </c>
      <c r="BP48" s="89">
        <f t="shared" si="13"/>
        <v>0.20644860435680501</v>
      </c>
      <c r="BR48" s="64">
        <f>IF($CI$16="","",$CI$16)</f>
        <v>8.1478232262309463E-2</v>
      </c>
      <c r="BS48" s="454">
        <f>IF($CI$16="","",$CI$16)</f>
        <v>8.1478232262309463E-2</v>
      </c>
      <c r="BT48" s="28"/>
      <c r="BU48" s="28"/>
      <c r="BV48" s="28"/>
      <c r="BW48" s="28"/>
      <c r="BX48" s="28"/>
      <c r="BY48" s="28"/>
      <c r="BZ48" s="28"/>
      <c r="CA48" s="28"/>
      <c r="CB48" s="1" t="s">
        <v>251</v>
      </c>
      <c r="CC48" s="102">
        <f t="shared" si="0"/>
        <v>4.8290096437849185E-2</v>
      </c>
      <c r="CD48" s="553" t="s">
        <v>326</v>
      </c>
      <c r="CE48" s="107">
        <v>173073</v>
      </c>
      <c r="CF48" s="34">
        <v>0.12</v>
      </c>
      <c r="CG48" s="552">
        <f>Input!C44</f>
        <v>1357</v>
      </c>
      <c r="CH48" s="556">
        <v>28101</v>
      </c>
      <c r="CI48" s="101">
        <f t="shared" si="1"/>
        <v>4.8290096437849185E-2</v>
      </c>
      <c r="CJ48" s="2"/>
      <c r="CK48" s="107"/>
    </row>
    <row r="49" spans="6:90" ht="6.75" customHeight="1" thickBot="1">
      <c r="T49" s="25"/>
      <c r="AI49" s="27"/>
      <c r="AN49" s="27"/>
      <c r="AY49" s="354"/>
      <c r="AZ49" s="354"/>
      <c r="BA49" s="354"/>
      <c r="BD49" s="68">
        <f t="shared" si="11"/>
        <v>8.795653912184568E-3</v>
      </c>
      <c r="BE49" s="516">
        <f t="shared" si="11"/>
        <v>8.795653912184568E-3</v>
      </c>
      <c r="BF49" s="66">
        <f t="shared" si="11"/>
        <v>8.795653912184568E-3</v>
      </c>
      <c r="BG49" s="589">
        <f t="shared" si="11"/>
        <v>8.795653912184568E-3</v>
      </c>
      <c r="BH49" s="398"/>
      <c r="BI49" s="7" t="s">
        <v>281</v>
      </c>
      <c r="BK49" s="821">
        <f t="shared" si="14"/>
        <v>0.17695656036244115</v>
      </c>
      <c r="BL49" s="823">
        <f t="shared" si="14"/>
        <v>0.17695656036244115</v>
      </c>
      <c r="BM49" s="364" t="s">
        <v>278</v>
      </c>
      <c r="BO49" s="459">
        <f t="shared" ref="BO49:BO51" si="15">IF($CI$40="","",$CI$40)</f>
        <v>0.45091922469012563</v>
      </c>
      <c r="BP49" s="461">
        <f t="shared" ref="BP49:BQ52" si="16">IF($CI$40="","",$CI$40)</f>
        <v>0.45091922469012563</v>
      </c>
      <c r="BS49" s="76">
        <f>IF($CI$16="","",$CI$16)</f>
        <v>8.1478232262309463E-2</v>
      </c>
      <c r="BT49" s="28"/>
      <c r="BU49" s="28"/>
      <c r="BV49" s="28"/>
      <c r="BW49" s="28"/>
      <c r="BX49" s="28"/>
      <c r="BY49" s="28"/>
      <c r="BZ49" s="28"/>
      <c r="CA49" s="28"/>
      <c r="CB49" s="557" t="s">
        <v>249</v>
      </c>
      <c r="CC49" s="560">
        <f t="shared" si="0"/>
        <v>2.6715837777242296E-3</v>
      </c>
      <c r="CD49" s="561" t="s">
        <v>250</v>
      </c>
      <c r="CE49" s="565">
        <v>854004</v>
      </c>
      <c r="CF49" s="562">
        <v>0.47</v>
      </c>
      <c r="CG49" s="559">
        <f>Input!C45</f>
        <v>255</v>
      </c>
      <c r="CH49" s="563">
        <v>95449</v>
      </c>
      <c r="CI49" s="626">
        <f t="shared" si="1"/>
        <v>2.6715837777242296E-3</v>
      </c>
      <c r="CJ49" s="2"/>
      <c r="CK49" s="1"/>
    </row>
    <row r="50" spans="6:90" ht="6.75" customHeight="1" thickBot="1">
      <c r="T50" s="25"/>
      <c r="AI50" s="27"/>
      <c r="AN50" s="27"/>
      <c r="AY50" s="81">
        <f>IF($CI$48="","",$CI$48)</f>
        <v>4.8290096437849185E-2</v>
      </c>
      <c r="AZ50" s="451">
        <f t="shared" ref="AZ50:BA54" si="17">IF($CI$48="","",$CI$48)</f>
        <v>4.8290096437849185E-2</v>
      </c>
      <c r="BA50" s="142">
        <f t="shared" si="17"/>
        <v>4.8290096437849185E-2</v>
      </c>
      <c r="BD50" s="64">
        <f t="shared" si="11"/>
        <v>8.795653912184568E-3</v>
      </c>
      <c r="BE50" s="65">
        <f t="shared" si="11"/>
        <v>8.795653912184568E-3</v>
      </c>
      <c r="BF50" s="89">
        <f t="shared" si="11"/>
        <v>8.795653912184568E-3</v>
      </c>
      <c r="BG50" s="614"/>
      <c r="BH50" s="567" t="s">
        <v>279</v>
      </c>
      <c r="BI50" s="364"/>
      <c r="BK50" s="821">
        <f t="shared" si="14"/>
        <v>0.17695656036244115</v>
      </c>
      <c r="BL50" s="823">
        <f t="shared" si="14"/>
        <v>0.17695656036244115</v>
      </c>
      <c r="BM50" s="819">
        <f t="shared" ref="BM50:BN53" si="18">IF($CI$45="","",$CI$45)</f>
        <v>0.34077798188791131</v>
      </c>
      <c r="BN50" s="820">
        <f t="shared" si="18"/>
        <v>0.34077798188791131</v>
      </c>
      <c r="BO50" s="68">
        <f t="shared" si="15"/>
        <v>0.45091922469012563</v>
      </c>
      <c r="BP50" s="83">
        <f t="shared" si="16"/>
        <v>0.45091922469012563</v>
      </c>
      <c r="BQ50" s="142">
        <f t="shared" si="16"/>
        <v>0.45091922469012563</v>
      </c>
      <c r="BR50" s="498">
        <f>IF($CI$33="","",$CI$33)</f>
        <v>0.40595361440981909</v>
      </c>
      <c r="BT50" s="28"/>
      <c r="BU50" s="28"/>
      <c r="BV50" s="28"/>
      <c r="BW50" s="28"/>
      <c r="BX50" s="28"/>
      <c r="BY50" s="28"/>
      <c r="BZ50" s="28"/>
      <c r="CA50" s="28"/>
      <c r="CB50" s="1" t="s">
        <v>247</v>
      </c>
      <c r="CC50" s="102">
        <f t="shared" si="0"/>
        <v>2.9156093083526808E-2</v>
      </c>
      <c r="CD50" s="553" t="s">
        <v>248</v>
      </c>
      <c r="CE50" s="107">
        <v>44691</v>
      </c>
      <c r="CF50" s="34">
        <v>0.51</v>
      </c>
      <c r="CG50" s="552">
        <f>Input!C46</f>
        <v>540</v>
      </c>
      <c r="CH50" s="556">
        <v>18521</v>
      </c>
      <c r="CI50" s="101">
        <f t="shared" si="1"/>
        <v>2.9156093083526808E-2</v>
      </c>
      <c r="CJ50" s="2"/>
      <c r="CK50" s="1"/>
    </row>
    <row r="51" spans="6:90" ht="6.75" customHeight="1">
      <c r="T51" s="25"/>
      <c r="AI51" s="27"/>
      <c r="AN51" s="27"/>
      <c r="AV51" s="7" t="s">
        <v>251</v>
      </c>
      <c r="AY51" s="68">
        <f t="shared" ref="AY51:AY54" si="19">IF($CI$48="","",$CI$48)</f>
        <v>4.8290096437849185E-2</v>
      </c>
      <c r="AZ51" s="83">
        <f t="shared" si="17"/>
        <v>4.8290096437849185E-2</v>
      </c>
      <c r="BA51" s="93">
        <f t="shared" si="17"/>
        <v>4.8290096437849185E-2</v>
      </c>
      <c r="BD51" s="347"/>
      <c r="BE51" s="347"/>
      <c r="BF51" s="347"/>
      <c r="BG51" s="546"/>
      <c r="BH51" s="81">
        <f>IF($CI$44="","",$CI$44)</f>
        <v>1.9163427867780043E-2</v>
      </c>
      <c r="BI51" s="830">
        <f t="shared" ref="BI51:BJ59" si="20">IF($CI$44="","",$CI$44)</f>
        <v>1.9163427867780043E-2</v>
      </c>
      <c r="BJ51" s="838">
        <f t="shared" si="20"/>
        <v>1.9163427867780043E-2</v>
      </c>
      <c r="BK51" s="821">
        <f t="shared" si="14"/>
        <v>0.17695656036244115</v>
      </c>
      <c r="BL51" s="823">
        <f t="shared" si="14"/>
        <v>0.17695656036244115</v>
      </c>
      <c r="BM51" s="821">
        <f t="shared" si="18"/>
        <v>0.34077798188791131</v>
      </c>
      <c r="BN51" s="823">
        <f t="shared" si="18"/>
        <v>0.34077798188791131</v>
      </c>
      <c r="BO51" s="821">
        <f t="shared" si="15"/>
        <v>0.45091922469012563</v>
      </c>
      <c r="BP51" s="822">
        <f t="shared" si="16"/>
        <v>0.45091922469012563</v>
      </c>
      <c r="BQ51" s="93">
        <f t="shared" si="16"/>
        <v>0.45091922469012563</v>
      </c>
      <c r="BR51" s="68">
        <f>IF($CI$33="","",$CI$33)</f>
        <v>0.40595361440981909</v>
      </c>
      <c r="BS51" s="142">
        <f>IF($CI$33="","",$CI$33)</f>
        <v>0.40595361440981909</v>
      </c>
      <c r="BT51" s="685" t="s">
        <v>272</v>
      </c>
      <c r="BU51" s="28"/>
      <c r="BV51" s="28"/>
      <c r="BW51" s="28"/>
      <c r="BX51" s="28"/>
      <c r="BY51" s="28"/>
      <c r="BZ51" s="28"/>
      <c r="CA51" s="28"/>
      <c r="CB51" s="1" t="s">
        <v>245</v>
      </c>
      <c r="CC51" s="102">
        <f t="shared" si="0"/>
        <v>6.2932450070876195E-2</v>
      </c>
      <c r="CD51" s="553" t="s">
        <v>246</v>
      </c>
      <c r="CE51" s="107">
        <v>434352</v>
      </c>
      <c r="CF51" s="34">
        <v>0.17</v>
      </c>
      <c r="CG51" s="552">
        <f>Input!C47</f>
        <v>4484</v>
      </c>
      <c r="CH51" s="556">
        <v>71251</v>
      </c>
      <c r="CI51" s="101">
        <f t="shared" si="1"/>
        <v>6.2932450070876195E-2</v>
      </c>
      <c r="CJ51" s="2"/>
      <c r="CK51" s="1"/>
    </row>
    <row r="52" spans="6:90" ht="6.75" customHeight="1" thickBot="1">
      <c r="T52" s="25"/>
      <c r="AG52" s="359"/>
      <c r="AH52" s="359"/>
      <c r="AI52" s="27"/>
      <c r="AN52" s="27"/>
      <c r="AY52" s="68">
        <f t="shared" si="19"/>
        <v>4.8290096437849185E-2</v>
      </c>
      <c r="AZ52" s="83">
        <f t="shared" si="17"/>
        <v>4.8290096437849185E-2</v>
      </c>
      <c r="BA52" s="93">
        <f t="shared" si="17"/>
        <v>4.8290096437849185E-2</v>
      </c>
      <c r="BD52" s="354"/>
      <c r="BE52" s="354"/>
      <c r="BF52" s="645"/>
      <c r="BG52" s="193"/>
      <c r="BH52" s="68">
        <f t="shared" ref="BH52:BH59" si="21">IF($CI$44="","",$CI$44)</f>
        <v>1.9163427867780043E-2</v>
      </c>
      <c r="BI52" s="822">
        <f t="shared" si="20"/>
        <v>1.9163427867780043E-2</v>
      </c>
      <c r="BJ52" s="839">
        <f t="shared" si="20"/>
        <v>1.9163427867780043E-2</v>
      </c>
      <c r="BK52" s="821">
        <f t="shared" si="14"/>
        <v>0.17695656036244115</v>
      </c>
      <c r="BL52" s="823">
        <f t="shared" si="14"/>
        <v>0.17695656036244115</v>
      </c>
      <c r="BM52" s="821">
        <f t="shared" si="18"/>
        <v>0.34077798188791131</v>
      </c>
      <c r="BN52" s="823">
        <f t="shared" si="18"/>
        <v>0.34077798188791131</v>
      </c>
      <c r="BO52" s="828">
        <f>IF($CI$40="","",$CI$40)</f>
        <v>0.45091922469012563</v>
      </c>
      <c r="BP52" s="826">
        <f t="shared" si="16"/>
        <v>0.45091922469012563</v>
      </c>
      <c r="BQ52" s="89">
        <f t="shared" si="16"/>
        <v>0.45091922469012563</v>
      </c>
      <c r="BR52" s="64">
        <f>IF($CI$33="","",$CI$33)</f>
        <v>0.40595361440981909</v>
      </c>
      <c r="BS52" s="70">
        <f>IF($CI$33="","",$CI$33)</f>
        <v>0.40595361440981909</v>
      </c>
      <c r="BT52" s="28"/>
      <c r="BU52" s="28"/>
      <c r="BV52" s="28"/>
      <c r="BW52" s="28"/>
      <c r="BX52" s="28"/>
      <c r="BY52" s="28"/>
      <c r="BZ52" s="28"/>
      <c r="CA52" s="28"/>
      <c r="CB52" s="1" t="s">
        <v>244</v>
      </c>
      <c r="CC52" s="102">
        <f t="shared" si="0"/>
        <v>8.7290092770188274E-3</v>
      </c>
      <c r="CD52" s="553" t="s">
        <v>243</v>
      </c>
      <c r="CE52" s="107">
        <v>309507</v>
      </c>
      <c r="CF52" s="34">
        <v>0.03</v>
      </c>
      <c r="CG52" s="552">
        <f>Input!C48</f>
        <v>223</v>
      </c>
      <c r="CH52" s="556">
        <v>25547</v>
      </c>
      <c r="CI52" s="101">
        <f t="shared" si="1"/>
        <v>8.7290092770188274E-3</v>
      </c>
      <c r="CJ52" s="2"/>
      <c r="CK52" s="1"/>
    </row>
    <row r="53" spans="6:90" ht="6.75" customHeight="1" thickBot="1">
      <c r="T53" s="25"/>
      <c r="AI53" s="587"/>
      <c r="AN53" s="27"/>
      <c r="AY53" s="68">
        <f t="shared" si="19"/>
        <v>4.8290096437849185E-2</v>
      </c>
      <c r="AZ53" s="83">
        <f t="shared" si="17"/>
        <v>4.8290096437849185E-2</v>
      </c>
      <c r="BA53" s="93">
        <f t="shared" si="17"/>
        <v>4.8290096437849185E-2</v>
      </c>
      <c r="BD53" s="646"/>
      <c r="BE53" s="646"/>
      <c r="BF53" s="650"/>
      <c r="BG53" s="648"/>
      <c r="BH53" s="68">
        <f t="shared" si="21"/>
        <v>1.9163427867780043E-2</v>
      </c>
      <c r="BI53" s="822">
        <f t="shared" si="20"/>
        <v>1.9163427867780043E-2</v>
      </c>
      <c r="BJ53" s="839">
        <f t="shared" si="20"/>
        <v>1.9163427867780043E-2</v>
      </c>
      <c r="BK53" s="821">
        <f t="shared" si="14"/>
        <v>0.17695656036244115</v>
      </c>
      <c r="BL53" s="823">
        <f t="shared" si="14"/>
        <v>0.17695656036244115</v>
      </c>
      <c r="BM53" s="821">
        <f t="shared" si="18"/>
        <v>0.34077798188791131</v>
      </c>
      <c r="BN53" s="823">
        <f t="shared" si="18"/>
        <v>0.34077798188791131</v>
      </c>
      <c r="BP53" s="364" t="s">
        <v>282</v>
      </c>
      <c r="BT53" s="686" t="s">
        <v>334</v>
      </c>
      <c r="BU53" s="28"/>
      <c r="BV53" s="28"/>
      <c r="BW53" s="28"/>
      <c r="BX53" s="28"/>
      <c r="BY53" s="28"/>
      <c r="BZ53" s="28"/>
      <c r="CA53" s="28"/>
      <c r="CB53" s="1" t="s">
        <v>241</v>
      </c>
      <c r="CC53" s="102">
        <f t="shared" si="0"/>
        <v>2.7445512585308578E-2</v>
      </c>
      <c r="CD53" s="553" t="s">
        <v>242</v>
      </c>
      <c r="CE53" s="107">
        <v>355407</v>
      </c>
      <c r="CF53" s="34">
        <v>0.22</v>
      </c>
      <c r="CG53" s="552">
        <f>Input!C49</f>
        <v>1122</v>
      </c>
      <c r="CH53" s="556">
        <v>40881</v>
      </c>
      <c r="CI53" s="101">
        <f t="shared" si="1"/>
        <v>2.7445512585308578E-2</v>
      </c>
      <c r="CJ53" s="2"/>
      <c r="CK53" s="1"/>
    </row>
    <row r="54" spans="6:90" ht="6.75" customHeight="1" thickBot="1">
      <c r="T54" s="25"/>
      <c r="AS54" s="81">
        <f>IF($CI$51="","",$CI$51)</f>
        <v>6.2932450070876195E-2</v>
      </c>
      <c r="AT54" s="451">
        <f t="shared" ref="AT54:AW61" si="22">IF($CI$51="","",$CI$51)</f>
        <v>6.2932450070876195E-2</v>
      </c>
      <c r="AU54" s="451">
        <f t="shared" si="22"/>
        <v>6.2932450070876195E-2</v>
      </c>
      <c r="AV54" s="451">
        <f t="shared" si="22"/>
        <v>6.2932450070876195E-2</v>
      </c>
      <c r="AW54" s="142">
        <f t="shared" si="22"/>
        <v>6.2932450070876195E-2</v>
      </c>
      <c r="AY54" s="64">
        <f t="shared" si="19"/>
        <v>4.8290096437849185E-2</v>
      </c>
      <c r="AZ54" s="65">
        <f t="shared" si="17"/>
        <v>4.8290096437849185E-2</v>
      </c>
      <c r="BA54" s="89">
        <f t="shared" si="17"/>
        <v>4.8290096437849185E-2</v>
      </c>
      <c r="BD54" s="647"/>
      <c r="BE54" s="647"/>
      <c r="BF54" s="651"/>
      <c r="BG54" s="649"/>
      <c r="BH54" s="68">
        <f t="shared" si="21"/>
        <v>1.9163427867780043E-2</v>
      </c>
      <c r="BI54" s="83">
        <f t="shared" si="20"/>
        <v>1.9163427867780043E-2</v>
      </c>
      <c r="BJ54" s="839">
        <f t="shared" si="20"/>
        <v>1.9163427867780043E-2</v>
      </c>
      <c r="BK54" s="828">
        <f>IF($CI$41="","",$CI$41)</f>
        <v>0.17695656036244115</v>
      </c>
      <c r="BL54" s="827">
        <f>IF($CI$41="","",$CI$41)</f>
        <v>0.17695656036244115</v>
      </c>
      <c r="BM54" s="828">
        <f>IF($CI$45="","",$CI$45)</f>
        <v>0.34077798188791131</v>
      </c>
      <c r="BN54" s="827">
        <f>IF($CI$45="","",$CI$45)</f>
        <v>0.34077798188791131</v>
      </c>
      <c r="BO54" s="81">
        <f>IF($CI$38="","",$CI$38)</f>
        <v>0.64537341474870835</v>
      </c>
      <c r="BP54" s="142">
        <f>IF($CI$38="","",$CI$38)</f>
        <v>0.64537341474870835</v>
      </c>
      <c r="BQ54" s="368"/>
      <c r="BR54" s="81">
        <f>IF($CI$35="","",$CI$35)</f>
        <v>0.40606456803781554</v>
      </c>
      <c r="BS54" s="687" t="s">
        <v>274</v>
      </c>
      <c r="BT54" s="342"/>
      <c r="BU54" s="342"/>
      <c r="BV54" s="342"/>
      <c r="BW54" s="342"/>
      <c r="BX54" s="342"/>
      <c r="BY54" s="342"/>
      <c r="BZ54" s="342"/>
      <c r="CA54" s="342"/>
      <c r="CB54" s="557" t="s">
        <v>257</v>
      </c>
      <c r="CC54" s="560">
        <f t="shared" si="0"/>
        <v>0.34879821129122413</v>
      </c>
      <c r="CD54" s="561" t="s">
        <v>254</v>
      </c>
      <c r="CE54" s="565">
        <v>76955</v>
      </c>
      <c r="CF54" s="562">
        <v>0.43</v>
      </c>
      <c r="CG54" s="559">
        <f>Input!C50</f>
        <v>6240</v>
      </c>
      <c r="CH54" s="563">
        <v>17890</v>
      </c>
      <c r="CI54" s="626">
        <f t="shared" si="1"/>
        <v>0.34879821129122413</v>
      </c>
      <c r="CJ54" s="2"/>
      <c r="CK54" s="1"/>
      <c r="CL54" s="7"/>
    </row>
    <row r="55" spans="6:90" ht="6.75" customHeight="1" thickBot="1">
      <c r="T55" s="25"/>
      <c r="AI55" s="27"/>
      <c r="AN55" s="27"/>
      <c r="AQ55" s="7" t="s">
        <v>245</v>
      </c>
      <c r="AS55" s="68">
        <f t="shared" ref="AS55:AS61" si="23">IF($CI$51="","",$CI$51)</f>
        <v>6.2932450070876195E-2</v>
      </c>
      <c r="AT55" s="83">
        <f t="shared" si="22"/>
        <v>6.2932450070876195E-2</v>
      </c>
      <c r="AU55" s="83">
        <f t="shared" si="22"/>
        <v>6.2932450070876195E-2</v>
      </c>
      <c r="AV55" s="83">
        <f t="shared" si="22"/>
        <v>6.2932450070876195E-2</v>
      </c>
      <c r="AW55" s="93">
        <f t="shared" si="22"/>
        <v>6.2932450070876195E-2</v>
      </c>
      <c r="AX55" s="350"/>
      <c r="BD55" s="81">
        <f>IF($CI$52="","",$CI$52)</f>
        <v>8.7290092770188274E-3</v>
      </c>
      <c r="BE55" s="451">
        <f>IF($CI$52="","",$CI$52)</f>
        <v>8.7290092770188274E-3</v>
      </c>
      <c r="BF55" s="548">
        <f>IF($CI$52="","",$CI$52)</f>
        <v>8.7290092770188274E-3</v>
      </c>
      <c r="BG55" s="140">
        <f>IF($CI$52="","",$CI$52)</f>
        <v>8.7290092770188274E-3</v>
      </c>
      <c r="BH55" s="68">
        <f t="shared" si="21"/>
        <v>1.9163427867780043E-2</v>
      </c>
      <c r="BI55" s="83">
        <f t="shared" si="20"/>
        <v>1.9163427867780043E-2</v>
      </c>
      <c r="BJ55" s="823">
        <f t="shared" si="20"/>
        <v>1.9163427867780043E-2</v>
      </c>
      <c r="BK55" s="819">
        <f>IF($CI$42="","",$CI$42)</f>
        <v>0.5415283944846927</v>
      </c>
      <c r="BL55" s="830">
        <f t="shared" ref="BL55:BN60" si="24">IF($CI$42="","",$CI$42)</f>
        <v>0.5415283944846927</v>
      </c>
      <c r="BM55" s="451">
        <f t="shared" si="24"/>
        <v>0.5415283944846927</v>
      </c>
      <c r="BN55" s="142">
        <f t="shared" si="24"/>
        <v>0.5415283944846927</v>
      </c>
      <c r="BO55" s="64">
        <f>IF($CI$38="","",$CI$38)</f>
        <v>0.64537341474870835</v>
      </c>
      <c r="BP55" s="89">
        <f>IF($CI$38="","",$CI$38)</f>
        <v>0.64537341474870835</v>
      </c>
      <c r="BQ55" s="364" t="s">
        <v>275</v>
      </c>
      <c r="BR55" s="384"/>
      <c r="BS55" s="342"/>
      <c r="BT55" s="28"/>
      <c r="BU55" s="28"/>
      <c r="BV55" s="28"/>
      <c r="BW55" s="28"/>
      <c r="BX55" s="28"/>
      <c r="BY55" s="28"/>
      <c r="BZ55" s="28"/>
      <c r="CA55" s="28"/>
      <c r="CB55" s="1" t="s">
        <v>256</v>
      </c>
      <c r="CC55" s="102">
        <f t="shared" si="0"/>
        <v>0.22819186456618856</v>
      </c>
      <c r="CD55" s="553" t="s">
        <v>253</v>
      </c>
      <c r="CE55" s="107">
        <v>47612</v>
      </c>
      <c r="CF55" s="34">
        <v>0.35</v>
      </c>
      <c r="CG55" s="552">
        <f>Input!C51</f>
        <v>1941</v>
      </c>
      <c r="CH55" s="556">
        <v>8506</v>
      </c>
      <c r="CI55" s="101">
        <f t="shared" si="1"/>
        <v>0.22819186456618856</v>
      </c>
      <c r="CJ55" s="2"/>
      <c r="CK55" s="1"/>
      <c r="CL55" s="7"/>
    </row>
    <row r="56" spans="6:90" ht="6.75" customHeight="1" thickBot="1">
      <c r="R56" s="818"/>
      <c r="S56" s="818"/>
      <c r="T56" s="25"/>
      <c r="AI56" s="27"/>
      <c r="AN56" s="27"/>
      <c r="AS56" s="68">
        <f t="shared" si="23"/>
        <v>6.2932450070876195E-2</v>
      </c>
      <c r="AT56" s="83">
        <f t="shared" si="22"/>
        <v>6.2932450070876195E-2</v>
      </c>
      <c r="AU56" s="83">
        <f t="shared" si="22"/>
        <v>6.2932450070876195E-2</v>
      </c>
      <c r="AV56" s="83">
        <f t="shared" si="22"/>
        <v>6.2932450070876195E-2</v>
      </c>
      <c r="AW56" s="93">
        <f t="shared" si="22"/>
        <v>6.2932450070876195E-2</v>
      </c>
      <c r="AX56" s="350"/>
      <c r="BD56" s="68">
        <f t="shared" ref="BD56:BG62" si="25">IF($CI$52="","",$CI$52)</f>
        <v>8.7290092770188274E-3</v>
      </c>
      <c r="BE56" s="83">
        <f t="shared" si="25"/>
        <v>8.7290092770188274E-3</v>
      </c>
      <c r="BF56" s="549">
        <f t="shared" si="25"/>
        <v>8.7290092770188274E-3</v>
      </c>
      <c r="BG56" s="139">
        <f t="shared" si="25"/>
        <v>8.7290092770188274E-3</v>
      </c>
      <c r="BH56" s="68">
        <f t="shared" si="21"/>
        <v>1.9163427867780043E-2</v>
      </c>
      <c r="BI56" s="83">
        <f t="shared" si="20"/>
        <v>1.9163427867780043E-2</v>
      </c>
      <c r="BJ56" s="823">
        <f t="shared" si="20"/>
        <v>1.9163427867780043E-2</v>
      </c>
      <c r="BK56" s="821">
        <f t="shared" ref="BK56:BK60" si="26">IF($CI$42="","",$CI$42)</f>
        <v>0.5415283944846927</v>
      </c>
      <c r="BL56" s="822">
        <f t="shared" si="24"/>
        <v>0.5415283944846927</v>
      </c>
      <c r="BM56" s="83">
        <f t="shared" si="24"/>
        <v>0.5415283944846927</v>
      </c>
      <c r="BN56" s="93">
        <f t="shared" si="24"/>
        <v>0.5415283944846927</v>
      </c>
      <c r="BQ56" s="7" t="s">
        <v>273</v>
      </c>
      <c r="BR56" s="344"/>
      <c r="BS56" s="28"/>
      <c r="BT56" s="28"/>
      <c r="BU56" s="28"/>
      <c r="BV56" s="28"/>
      <c r="BW56" s="28"/>
      <c r="BX56" s="28"/>
      <c r="BY56" s="28"/>
      <c r="BZ56" s="28"/>
      <c r="CA56" s="28"/>
      <c r="CB56" s="1" t="s">
        <v>255</v>
      </c>
      <c r="CC56" s="102">
        <f t="shared" si="0"/>
        <v>0.25015790581795216</v>
      </c>
      <c r="CD56" s="553" t="s">
        <v>252</v>
      </c>
      <c r="CE56" s="107">
        <v>111448</v>
      </c>
      <c r="CF56" s="34">
        <v>0.49</v>
      </c>
      <c r="CG56" s="552">
        <f>Input!C52</f>
        <v>7129</v>
      </c>
      <c r="CH56" s="556">
        <v>28498</v>
      </c>
      <c r="CI56" s="101">
        <f t="shared" si="1"/>
        <v>0.25015790581795216</v>
      </c>
      <c r="CJ56" s="2"/>
      <c r="CK56" s="1"/>
      <c r="CL56" s="7"/>
    </row>
    <row r="57" spans="6:90" ht="6.75" customHeight="1" thickBot="1">
      <c r="F57" s="26" t="s">
        <v>469</v>
      </c>
      <c r="R57" s="818"/>
      <c r="S57" s="818"/>
      <c r="T57" s="25"/>
      <c r="AI57" s="359"/>
      <c r="AN57" s="27"/>
      <c r="AS57" s="68">
        <f t="shared" si="23"/>
        <v>6.2932450070876195E-2</v>
      </c>
      <c r="AT57" s="83">
        <f t="shared" si="22"/>
        <v>6.2932450070876195E-2</v>
      </c>
      <c r="AU57" s="83">
        <f t="shared" si="22"/>
        <v>6.2932450070876195E-2</v>
      </c>
      <c r="AV57" s="83">
        <f t="shared" si="22"/>
        <v>6.2932450070876195E-2</v>
      </c>
      <c r="AW57" s="93">
        <f t="shared" si="22"/>
        <v>6.2932450070876195E-2</v>
      </c>
      <c r="AX57" s="350"/>
      <c r="BB57" s="7"/>
      <c r="BC57" s="7"/>
      <c r="BD57" s="68">
        <f t="shared" si="25"/>
        <v>8.7290092770188274E-3</v>
      </c>
      <c r="BE57" s="83">
        <f t="shared" si="25"/>
        <v>8.7290092770188274E-3</v>
      </c>
      <c r="BF57" s="549">
        <f t="shared" si="25"/>
        <v>8.7290092770188274E-3</v>
      </c>
      <c r="BG57" s="139">
        <f t="shared" si="25"/>
        <v>8.7290092770188274E-3</v>
      </c>
      <c r="BH57" s="68">
        <f t="shared" si="21"/>
        <v>1.9163427867780043E-2</v>
      </c>
      <c r="BI57" s="83">
        <f t="shared" si="20"/>
        <v>1.9163427867780043E-2</v>
      </c>
      <c r="BJ57" s="823">
        <f t="shared" si="20"/>
        <v>1.9163427867780043E-2</v>
      </c>
      <c r="BK57" s="824">
        <f t="shared" si="26"/>
        <v>0.5415283944846927</v>
      </c>
      <c r="BL57" s="66">
        <f t="shared" si="24"/>
        <v>0.5415283944846927</v>
      </c>
      <c r="BM57" s="66">
        <f t="shared" si="24"/>
        <v>0.5415283944846927</v>
      </c>
      <c r="BN57" s="89">
        <f t="shared" si="24"/>
        <v>0.5415283944846927</v>
      </c>
      <c r="BP57" s="81">
        <f>IF($CI$34="","",$CI$34)</f>
        <v>0.55560024130303642</v>
      </c>
      <c r="BQ57" s="142">
        <f>IF($CI$34="","",$CI$34)</f>
        <v>0.55560024130303642</v>
      </c>
      <c r="BR57" s="382"/>
      <c r="BS57" s="28"/>
      <c r="BT57" s="28"/>
      <c r="BU57" s="28"/>
      <c r="BV57" s="28"/>
      <c r="BW57" s="28"/>
      <c r="BX57" s="28"/>
      <c r="BY57" s="28"/>
      <c r="BZ57" s="28"/>
      <c r="CA57" s="28"/>
      <c r="CB57" s="102" t="s">
        <v>235</v>
      </c>
      <c r="CC57" s="102">
        <f t="shared" si="0"/>
        <v>0.30344361777297479</v>
      </c>
      <c r="CD57" s="553" t="s">
        <v>234</v>
      </c>
      <c r="CE57" s="107">
        <v>323281</v>
      </c>
      <c r="CF57" s="34">
        <v>0.52</v>
      </c>
      <c r="CG57" s="552">
        <f>Input!C53</f>
        <v>7300.55</v>
      </c>
      <c r="CH57" s="556">
        <v>24059</v>
      </c>
      <c r="CI57" s="101">
        <f t="shared" si="1"/>
        <v>0.30344361777297479</v>
      </c>
      <c r="CJ57" s="2"/>
      <c r="CK57" s="1"/>
    </row>
    <row r="58" spans="6:90" ht="6.75" customHeight="1" thickBot="1">
      <c r="T58" s="25"/>
      <c r="AI58" s="27"/>
      <c r="AN58" s="27"/>
      <c r="AS58" s="68">
        <f t="shared" si="23"/>
        <v>6.2932450070876195E-2</v>
      </c>
      <c r="AT58" s="83">
        <f t="shared" si="22"/>
        <v>6.2932450070876195E-2</v>
      </c>
      <c r="AU58" s="83">
        <f t="shared" si="22"/>
        <v>6.2932450070876195E-2</v>
      </c>
      <c r="AV58" s="83">
        <f t="shared" si="22"/>
        <v>6.2932450070876195E-2</v>
      </c>
      <c r="AW58" s="93">
        <f t="shared" si="22"/>
        <v>6.2932450070876195E-2</v>
      </c>
      <c r="AX58" s="350"/>
      <c r="BB58" s="364" t="s">
        <v>244</v>
      </c>
      <c r="BD58" s="68">
        <f t="shared" si="25"/>
        <v>8.7290092770188274E-3</v>
      </c>
      <c r="BE58" s="83">
        <f t="shared" si="25"/>
        <v>8.7290092770188274E-3</v>
      </c>
      <c r="BF58" s="549">
        <f t="shared" si="25"/>
        <v>8.7290092770188274E-3</v>
      </c>
      <c r="BG58" s="139">
        <f t="shared" si="25"/>
        <v>8.7290092770188274E-3</v>
      </c>
      <c r="BH58" s="68">
        <f t="shared" si="21"/>
        <v>1.9163427867780043E-2</v>
      </c>
      <c r="BI58" s="83">
        <f t="shared" si="20"/>
        <v>1.9163427867780043E-2</v>
      </c>
      <c r="BJ58" s="823">
        <f t="shared" si="20"/>
        <v>1.9163427867780043E-2</v>
      </c>
      <c r="BK58" s="821">
        <f t="shared" si="26"/>
        <v>0.5415283944846927</v>
      </c>
      <c r="BL58" s="83">
        <f t="shared" si="24"/>
        <v>0.5415283944846927</v>
      </c>
      <c r="BM58" s="93">
        <f t="shared" si="24"/>
        <v>0.5415283944846927</v>
      </c>
      <c r="BP58" s="64">
        <f>IF($CI$34="","",$CI$34)</f>
        <v>0.55560024130303642</v>
      </c>
      <c r="BQ58" s="89">
        <f>IF($CI$34="","",$CI$34)</f>
        <v>0.55560024130303642</v>
      </c>
      <c r="BR58" s="383"/>
      <c r="BS58" s="28"/>
      <c r="BT58" s="28"/>
      <c r="BU58" s="28"/>
      <c r="BV58" s="28"/>
      <c r="BW58" s="28"/>
      <c r="BX58" s="28"/>
      <c r="BY58" s="28"/>
      <c r="BZ58" s="28"/>
      <c r="CA58" s="28"/>
      <c r="CB58" s="102" t="s">
        <v>236</v>
      </c>
      <c r="CC58" s="102">
        <f t="shared" si="0"/>
        <v>0.45606732017367174</v>
      </c>
      <c r="CD58" s="553" t="s">
        <v>233</v>
      </c>
      <c r="CE58" s="107">
        <v>94962</v>
      </c>
      <c r="CF58" s="34">
        <v>0.88</v>
      </c>
      <c r="CG58" s="552">
        <f>Input!C54</f>
        <v>10189</v>
      </c>
      <c r="CH58" s="556">
        <v>22341</v>
      </c>
      <c r="CI58" s="101">
        <f t="shared" si="1"/>
        <v>0.45606732017367174</v>
      </c>
      <c r="CJ58" s="2"/>
      <c r="CK58" s="1"/>
    </row>
    <row r="59" spans="6:90" ht="6.75" customHeight="1" thickBot="1">
      <c r="T59" s="25"/>
      <c r="AI59" s="27"/>
      <c r="AN59" s="27"/>
      <c r="AS59" s="68">
        <f t="shared" si="23"/>
        <v>6.2932450070876195E-2</v>
      </c>
      <c r="AT59" s="83">
        <f t="shared" si="22"/>
        <v>6.2932450070876195E-2</v>
      </c>
      <c r="AU59" s="83">
        <f t="shared" si="22"/>
        <v>6.2932450070876195E-2</v>
      </c>
      <c r="AV59" s="83">
        <f t="shared" si="22"/>
        <v>6.2932450070876195E-2</v>
      </c>
      <c r="AW59" s="93">
        <f t="shared" si="22"/>
        <v>6.2932450070876195E-2</v>
      </c>
      <c r="AX59" s="350"/>
      <c r="BD59" s="68">
        <f t="shared" si="25"/>
        <v>8.7290092770188274E-3</v>
      </c>
      <c r="BE59" s="83">
        <f t="shared" si="25"/>
        <v>8.7290092770188274E-3</v>
      </c>
      <c r="BF59" s="549">
        <f t="shared" si="25"/>
        <v>8.7290092770188274E-3</v>
      </c>
      <c r="BG59" s="139">
        <f t="shared" si="25"/>
        <v>8.7290092770188274E-3</v>
      </c>
      <c r="BH59" s="64">
        <f t="shared" si="21"/>
        <v>1.9163427867780043E-2</v>
      </c>
      <c r="BI59" s="65">
        <f t="shared" si="20"/>
        <v>1.9163427867780043E-2</v>
      </c>
      <c r="BJ59" s="827">
        <f t="shared" si="20"/>
        <v>1.9163427867780043E-2</v>
      </c>
      <c r="BK59" s="805">
        <f t="shared" si="26"/>
        <v>0.5415283944846927</v>
      </c>
      <c r="BL59" s="83">
        <f t="shared" si="24"/>
        <v>0.5415283944846927</v>
      </c>
      <c r="BM59" s="93">
        <f t="shared" si="24"/>
        <v>0.5415283944846927</v>
      </c>
      <c r="BO59" s="364" t="s">
        <v>257</v>
      </c>
      <c r="BP59" s="364"/>
      <c r="BR59" s="344"/>
      <c r="BS59" s="28"/>
      <c r="BT59" s="28"/>
      <c r="BU59" s="28"/>
      <c r="BV59" s="28"/>
      <c r="BW59" s="28"/>
      <c r="BX59" s="28"/>
      <c r="BY59" s="28"/>
      <c r="BZ59" s="28"/>
      <c r="CA59" s="28"/>
      <c r="CB59" s="560" t="s">
        <v>237</v>
      </c>
      <c r="CC59" s="560">
        <f t="shared" si="0"/>
        <v>0.4746192893401015</v>
      </c>
      <c r="CD59" s="561" t="s">
        <v>232</v>
      </c>
      <c r="CE59" s="565">
        <v>112758</v>
      </c>
      <c r="CF59" s="562">
        <v>0.54</v>
      </c>
      <c r="CG59" s="559">
        <f>Input!C55</f>
        <v>6358</v>
      </c>
      <c r="CH59" s="563">
        <v>13396</v>
      </c>
      <c r="CI59" s="626">
        <f t="shared" si="1"/>
        <v>0.4746192893401015</v>
      </c>
      <c r="CJ59" s="2"/>
      <c r="CK59" s="1"/>
    </row>
    <row r="60" spans="6:90" ht="6.75" customHeight="1" thickBot="1">
      <c r="T60" s="25"/>
      <c r="AI60" s="27"/>
      <c r="AN60" s="27"/>
      <c r="AS60" s="68">
        <f t="shared" si="23"/>
        <v>6.2932450070876195E-2</v>
      </c>
      <c r="AT60" s="83">
        <f t="shared" si="22"/>
        <v>6.2932450070876195E-2</v>
      </c>
      <c r="AU60" s="83">
        <f t="shared" si="22"/>
        <v>6.2932450070876195E-2</v>
      </c>
      <c r="AV60" s="83">
        <f t="shared" si="22"/>
        <v>6.2932450070876195E-2</v>
      </c>
      <c r="AW60" s="93">
        <f t="shared" si="22"/>
        <v>6.2932450070876195E-2</v>
      </c>
      <c r="AX60" s="350"/>
      <c r="AZ60" s="360"/>
      <c r="BA60" s="360"/>
      <c r="BB60" s="360"/>
      <c r="BC60" s="360"/>
      <c r="BD60" s="68">
        <f t="shared" si="25"/>
        <v>8.7290092770188274E-3</v>
      </c>
      <c r="BE60" s="83">
        <f t="shared" si="25"/>
        <v>8.7290092770188274E-3</v>
      </c>
      <c r="BF60" s="549">
        <f t="shared" si="25"/>
        <v>8.7290092770188274E-3</v>
      </c>
      <c r="BG60" s="139">
        <f t="shared" si="25"/>
        <v>8.7290092770188274E-3</v>
      </c>
      <c r="BH60" s="379"/>
      <c r="BI60" s="381" t="s">
        <v>280</v>
      </c>
      <c r="BJ60" s="380"/>
      <c r="BK60" s="806">
        <f t="shared" si="26"/>
        <v>0.5415283944846927</v>
      </c>
      <c r="BL60" s="65">
        <f t="shared" si="24"/>
        <v>0.5415283944846927</v>
      </c>
      <c r="BM60" s="89">
        <f t="shared" si="24"/>
        <v>0.5415283944846927</v>
      </c>
      <c r="BO60" s="81">
        <f t="shared" ref="BO60:BP62" si="27">IF($CI$54="","",$CI$54)</f>
        <v>0.34879821129122413</v>
      </c>
      <c r="BP60" s="142">
        <f t="shared" si="27"/>
        <v>0.34879821129122413</v>
      </c>
      <c r="BR60" s="344"/>
      <c r="BS60" s="28"/>
      <c r="BT60" s="28"/>
      <c r="BU60" s="28"/>
      <c r="BV60" s="28"/>
      <c r="BW60" s="28"/>
      <c r="BX60" s="28"/>
      <c r="BY60" s="28"/>
      <c r="BZ60" s="28"/>
      <c r="CA60" s="28"/>
      <c r="CB60" s="102" t="s">
        <v>238</v>
      </c>
      <c r="CC60" s="102">
        <f t="shared" si="0"/>
        <v>0.25763358778625955</v>
      </c>
      <c r="CD60" s="553" t="s">
        <v>231</v>
      </c>
      <c r="CE60" s="107">
        <v>57505</v>
      </c>
      <c r="CF60" s="34">
        <v>0.8</v>
      </c>
      <c r="CG60" s="552">
        <f>Input!C56</f>
        <v>2295</v>
      </c>
      <c r="CH60" s="556">
        <v>8908</v>
      </c>
      <c r="CI60" s="101">
        <f t="shared" si="1"/>
        <v>0.25763358778625955</v>
      </c>
      <c r="CJ60" s="2"/>
      <c r="CK60" s="1"/>
    </row>
    <row r="61" spans="6:90" ht="6.75" customHeight="1" thickBot="1">
      <c r="T61" s="25"/>
      <c r="AI61" s="27"/>
      <c r="AN61" s="27"/>
      <c r="AS61" s="64">
        <f t="shared" si="23"/>
        <v>6.2932450070876195E-2</v>
      </c>
      <c r="AT61" s="65">
        <f t="shared" si="22"/>
        <v>6.2932450070876195E-2</v>
      </c>
      <c r="AU61" s="65">
        <f t="shared" si="22"/>
        <v>6.2932450070876195E-2</v>
      </c>
      <c r="AV61" s="65">
        <f t="shared" si="22"/>
        <v>6.2932450070876195E-2</v>
      </c>
      <c r="AW61" s="89">
        <f t="shared" si="22"/>
        <v>6.2932450070876195E-2</v>
      </c>
      <c r="AX61" s="350"/>
      <c r="AY61" t="s">
        <v>327</v>
      </c>
      <c r="AZ61" s="370"/>
      <c r="BA61" s="370"/>
      <c r="BB61" s="370"/>
      <c r="BC61" s="370"/>
      <c r="BD61" s="68">
        <f t="shared" si="25"/>
        <v>8.7290092770188274E-3</v>
      </c>
      <c r="BE61" s="83">
        <f t="shared" si="25"/>
        <v>8.7290092770188274E-3</v>
      </c>
      <c r="BF61" s="550">
        <f t="shared" si="25"/>
        <v>8.7290092770188274E-3</v>
      </c>
      <c r="BG61" s="83">
        <f t="shared" si="25"/>
        <v>8.7290092770188274E-3</v>
      </c>
      <c r="BH61" s="378"/>
      <c r="BI61" s="81">
        <f>IF($CI$43="","",$CI$43)</f>
        <v>0.40066964285714285</v>
      </c>
      <c r="BJ61" s="807">
        <f>IF($CI$43="","",$CI$43)</f>
        <v>0.40066964285714285</v>
      </c>
      <c r="BL61" s="364" t="s">
        <v>284</v>
      </c>
      <c r="BO61" s="68">
        <f t="shared" si="27"/>
        <v>0.34879821129122413</v>
      </c>
      <c r="BP61" s="93">
        <f t="shared" si="27"/>
        <v>0.34879821129122413</v>
      </c>
      <c r="BR61" s="344"/>
      <c r="BS61" s="28"/>
      <c r="BT61" s="28"/>
      <c r="BU61" s="28"/>
      <c r="BV61" s="28"/>
      <c r="BW61" s="28"/>
      <c r="BX61" s="28"/>
      <c r="BY61" s="28"/>
      <c r="BZ61" s="28"/>
      <c r="CA61" s="28"/>
      <c r="CB61" s="102" t="s">
        <v>239</v>
      </c>
      <c r="CC61" s="102">
        <f t="shared" si="0"/>
        <v>0.47364411943936624</v>
      </c>
      <c r="CD61" s="553" t="s">
        <v>230</v>
      </c>
      <c r="CE61" s="107">
        <v>20328</v>
      </c>
      <c r="CF61" s="34">
        <v>0.96</v>
      </c>
      <c r="CG61" s="552">
        <f>Input!C57</f>
        <v>3109</v>
      </c>
      <c r="CH61" s="556">
        <v>6564</v>
      </c>
      <c r="CI61" s="101">
        <f t="shared" si="1"/>
        <v>0.47364411943936624</v>
      </c>
      <c r="CJ61" s="2"/>
      <c r="CK61" s="1"/>
    </row>
    <row r="62" spans="6:90" ht="6.75" customHeight="1" thickBot="1">
      <c r="T62" s="25"/>
      <c r="AI62" s="27"/>
      <c r="AK62" s="7"/>
      <c r="AN62" s="27"/>
      <c r="AZ62" s="81">
        <f>IF($CI$53="","",$CI$53)</f>
        <v>2.7445512585308578E-2</v>
      </c>
      <c r="BA62" s="451">
        <f t="shared" ref="BA62:BC62" si="28">IF($CI$53="","",$CI$53)</f>
        <v>2.7445512585308578E-2</v>
      </c>
      <c r="BB62" s="451">
        <f t="shared" si="28"/>
        <v>2.7445512585308578E-2</v>
      </c>
      <c r="BC62" s="142">
        <f t="shared" si="28"/>
        <v>2.7445512585308578E-2</v>
      </c>
      <c r="BD62" s="64">
        <f t="shared" si="25"/>
        <v>8.7290092770188274E-3</v>
      </c>
      <c r="BE62" s="551">
        <f t="shared" si="25"/>
        <v>8.7290092770188274E-3</v>
      </c>
      <c r="BF62" s="65">
        <f t="shared" si="25"/>
        <v>8.7290092770188274E-3</v>
      </c>
      <c r="BG62" s="89">
        <f t="shared" si="25"/>
        <v>8.7290092770188274E-3</v>
      </c>
      <c r="BH62" s="353"/>
      <c r="BI62" s="64">
        <f>IF($CI$43="","",$CI$43)</f>
        <v>0.40066964285714285</v>
      </c>
      <c r="BJ62" s="808">
        <f>IF($CI$43="","",$CI$43)</f>
        <v>0.40066964285714285</v>
      </c>
      <c r="BK62" s="364"/>
      <c r="BO62" s="68">
        <f t="shared" si="27"/>
        <v>0.34879821129122413</v>
      </c>
      <c r="BP62" s="93">
        <f t="shared" si="27"/>
        <v>0.34879821129122413</v>
      </c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102" t="s">
        <v>240</v>
      </c>
      <c r="CC62" s="102">
        <f t="shared" si="0"/>
        <v>8.9627183931765025E-2</v>
      </c>
      <c r="CD62" s="553" t="s">
        <v>229</v>
      </c>
      <c r="CE62" s="107">
        <v>185673</v>
      </c>
      <c r="CF62" s="34">
        <v>0.34</v>
      </c>
      <c r="CG62" s="552">
        <f>Input!C58</f>
        <v>1303</v>
      </c>
      <c r="CH62" s="556">
        <v>14538</v>
      </c>
      <c r="CI62" s="101">
        <f t="shared" si="1"/>
        <v>8.9627183931765025E-2</v>
      </c>
      <c r="CJ62" s="2"/>
      <c r="CK62" s="1"/>
    </row>
    <row r="63" spans="6:90" ht="6.75" customHeight="1" thickBot="1">
      <c r="T63" s="25"/>
      <c r="AE63" s="7" t="s">
        <v>249</v>
      </c>
      <c r="AG63" s="81">
        <f>IF($CI$49="","",$CI$49)</f>
        <v>2.6715837777242296E-3</v>
      </c>
      <c r="AH63" s="451">
        <f t="shared" ref="AH63:AQ63" si="29">IF($CI$49="","",$CI$49)</f>
        <v>2.6715837777242296E-3</v>
      </c>
      <c r="AI63" s="451">
        <f t="shared" si="29"/>
        <v>2.6715837777242296E-3</v>
      </c>
      <c r="AJ63" s="451">
        <f t="shared" si="29"/>
        <v>2.6715837777242296E-3</v>
      </c>
      <c r="AK63" s="451">
        <f t="shared" si="29"/>
        <v>2.6715837777242296E-3</v>
      </c>
      <c r="AL63" s="451">
        <f t="shared" si="29"/>
        <v>2.6715837777242296E-3</v>
      </c>
      <c r="AM63" s="451">
        <f t="shared" si="29"/>
        <v>2.6715837777242296E-3</v>
      </c>
      <c r="AN63" s="451">
        <f t="shared" si="29"/>
        <v>2.6715837777242296E-3</v>
      </c>
      <c r="AO63" s="451">
        <f t="shared" si="29"/>
        <v>2.6715837777242296E-3</v>
      </c>
      <c r="AP63" s="451">
        <f t="shared" si="29"/>
        <v>2.6715837777242296E-3</v>
      </c>
      <c r="AQ63" s="142">
        <f t="shared" si="29"/>
        <v>2.6715837777242296E-3</v>
      </c>
      <c r="AZ63" s="68">
        <f t="shared" ref="AZ63:BC70" si="30">IF($CI$53="","",$CI$53)</f>
        <v>2.7445512585308578E-2</v>
      </c>
      <c r="BA63" s="83">
        <f t="shared" si="30"/>
        <v>2.7445512585308578E-2</v>
      </c>
      <c r="BB63" s="83">
        <f t="shared" si="30"/>
        <v>2.7445512585308578E-2</v>
      </c>
      <c r="BC63" s="93">
        <f t="shared" si="30"/>
        <v>2.7445512585308578E-2</v>
      </c>
      <c r="BD63" s="547"/>
      <c r="BE63" s="640" t="s">
        <v>329</v>
      </c>
      <c r="BJ63" s="837">
        <f t="shared" ref="BI63:BM65" si="31">IF($CI$57="","",$CI$57)</f>
        <v>0.30344361777297479</v>
      </c>
      <c r="BK63" s="830">
        <f t="shared" si="31"/>
        <v>0.30344361777297479</v>
      </c>
      <c r="BL63" s="451">
        <f t="shared" si="31"/>
        <v>0.30344361777297479</v>
      </c>
      <c r="BM63" s="142">
        <f t="shared" si="31"/>
        <v>0.30344361777297479</v>
      </c>
      <c r="BN63" s="368"/>
      <c r="BO63" s="64">
        <f>IF($CI$54="","",$CI$54)</f>
        <v>0.34879821129122413</v>
      </c>
      <c r="BP63" s="89">
        <f>IF($CI$54="","",$CI$54)</f>
        <v>0.34879821129122413</v>
      </c>
      <c r="BQ63" s="368"/>
      <c r="BR63" s="342"/>
      <c r="BS63" s="342"/>
      <c r="BT63" s="342"/>
      <c r="BU63" s="342"/>
      <c r="BV63" s="342"/>
      <c r="BW63" s="342"/>
      <c r="BX63" s="342"/>
      <c r="BY63" s="342"/>
      <c r="BZ63" s="342"/>
      <c r="CA63" s="342"/>
      <c r="CB63" s="1" t="s">
        <v>228</v>
      </c>
      <c r="CC63" s="102">
        <f t="shared" si="0"/>
        <v>0.22278684140144422</v>
      </c>
      <c r="CD63" s="553" t="s">
        <v>227</v>
      </c>
      <c r="CE63" s="107">
        <v>7409</v>
      </c>
      <c r="CF63" s="34">
        <v>0.43</v>
      </c>
      <c r="CG63" s="552">
        <f>Input!C59</f>
        <v>833</v>
      </c>
      <c r="CH63" s="556">
        <v>3739</v>
      </c>
      <c r="CI63" s="101">
        <f t="shared" si="1"/>
        <v>0.22278684140144422</v>
      </c>
      <c r="CJ63" s="2"/>
      <c r="CK63" s="1"/>
      <c r="CL63" s="7"/>
    </row>
    <row r="64" spans="6:90" ht="6.75" customHeight="1" thickBot="1">
      <c r="T64" s="25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627"/>
      <c r="AG64" s="68">
        <f t="shared" ref="AG64:AQ73" si="32">IF($CI$49="","",$CI$49)</f>
        <v>2.6715837777242296E-3</v>
      </c>
      <c r="AH64" s="83">
        <f t="shared" si="32"/>
        <v>2.6715837777242296E-3</v>
      </c>
      <c r="AI64" s="83">
        <f t="shared" si="32"/>
        <v>2.6715837777242296E-3</v>
      </c>
      <c r="AJ64" s="83">
        <f t="shared" si="32"/>
        <v>2.6715837777242296E-3</v>
      </c>
      <c r="AK64" s="83">
        <f t="shared" si="32"/>
        <v>2.6715837777242296E-3</v>
      </c>
      <c r="AL64" s="83">
        <f t="shared" si="32"/>
        <v>2.6715837777242296E-3</v>
      </c>
      <c r="AM64" s="83">
        <f t="shared" si="32"/>
        <v>2.6715837777242296E-3</v>
      </c>
      <c r="AN64" s="83">
        <f t="shared" si="32"/>
        <v>2.6715837777242296E-3</v>
      </c>
      <c r="AO64" s="83">
        <f t="shared" si="32"/>
        <v>2.6715837777242296E-3</v>
      </c>
      <c r="AP64" s="83">
        <f t="shared" si="32"/>
        <v>2.6715837777242296E-3</v>
      </c>
      <c r="AQ64" s="93">
        <f t="shared" si="32"/>
        <v>2.6715837777242296E-3</v>
      </c>
      <c r="AR64" s="638"/>
      <c r="AS64" s="634"/>
      <c r="AT64" s="634"/>
      <c r="AU64" s="634"/>
      <c r="AV64" s="634"/>
      <c r="AW64" s="634"/>
      <c r="AX64" s="634"/>
      <c r="AY64" s="635"/>
      <c r="AZ64" s="68">
        <f t="shared" si="30"/>
        <v>2.7445512585308578E-2</v>
      </c>
      <c r="BA64" s="83">
        <f t="shared" si="30"/>
        <v>2.7445512585308578E-2</v>
      </c>
      <c r="BB64" s="83">
        <f t="shared" si="30"/>
        <v>2.7445512585308578E-2</v>
      </c>
      <c r="BC64" s="93">
        <f t="shared" si="30"/>
        <v>2.7445512585308578E-2</v>
      </c>
      <c r="BD64" s="390"/>
      <c r="BE64" s="393"/>
      <c r="BF64" s="480"/>
      <c r="BG64" s="641"/>
      <c r="BH64" s="362"/>
      <c r="BI64" s="371"/>
      <c r="BJ64" s="821">
        <f t="shared" si="31"/>
        <v>0.30344361777297479</v>
      </c>
      <c r="BK64" s="822">
        <f t="shared" si="31"/>
        <v>0.30344361777297479</v>
      </c>
      <c r="BL64" s="83">
        <f t="shared" si="31"/>
        <v>0.30344361777297479</v>
      </c>
      <c r="BM64" s="93">
        <f t="shared" si="31"/>
        <v>0.30344361777297479</v>
      </c>
      <c r="BN64" s="372" t="s">
        <v>255</v>
      </c>
      <c r="BO64" s="369"/>
      <c r="BP64" s="369"/>
      <c r="BQ64" s="343"/>
      <c r="BR64" s="342"/>
      <c r="BS64" s="342"/>
      <c r="BT64" s="342"/>
      <c r="BU64" s="342"/>
      <c r="BV64" s="342"/>
      <c r="BW64" s="342"/>
      <c r="BX64" s="342"/>
      <c r="BY64" s="342"/>
      <c r="BZ64" s="342"/>
      <c r="CA64" s="342"/>
      <c r="CB64" s="557" t="s">
        <v>226</v>
      </c>
      <c r="CC64" s="560">
        <f t="shared" si="0"/>
        <v>0.67301439851370182</v>
      </c>
      <c r="CD64" s="561" t="s">
        <v>223</v>
      </c>
      <c r="CE64" s="565">
        <v>13013</v>
      </c>
      <c r="CF64" s="562">
        <v>0.22</v>
      </c>
      <c r="CG64" s="559">
        <f>Input!C60</f>
        <v>1449</v>
      </c>
      <c r="CH64" s="563">
        <v>2153</v>
      </c>
      <c r="CI64" s="626">
        <f t="shared" si="1"/>
        <v>0.67301439851370182</v>
      </c>
      <c r="CJ64" s="2"/>
      <c r="CK64" s="1"/>
      <c r="CL64" s="7"/>
    </row>
    <row r="65" spans="6:90" ht="6.75" customHeight="1">
      <c r="T65" s="9"/>
      <c r="U65" s="9"/>
      <c r="V65" s="465"/>
      <c r="W65" s="465"/>
      <c r="X65" s="465"/>
      <c r="Y65" s="465"/>
      <c r="Z65" s="465"/>
      <c r="AA65" s="465"/>
      <c r="AB65" s="465"/>
      <c r="AC65" s="465"/>
      <c r="AD65" s="465"/>
      <c r="AE65" s="465"/>
      <c r="AF65" s="446"/>
      <c r="AG65" s="68">
        <f t="shared" si="32"/>
        <v>2.6715837777242296E-3</v>
      </c>
      <c r="AH65" s="83">
        <f t="shared" si="32"/>
        <v>2.6715837777242296E-3</v>
      </c>
      <c r="AI65" s="83">
        <f t="shared" si="32"/>
        <v>2.6715837777242296E-3</v>
      </c>
      <c r="AJ65" s="83">
        <f t="shared" si="32"/>
        <v>2.6715837777242296E-3</v>
      </c>
      <c r="AK65" s="83">
        <f t="shared" si="32"/>
        <v>2.6715837777242296E-3</v>
      </c>
      <c r="AL65" s="83">
        <f t="shared" si="32"/>
        <v>2.6715837777242296E-3</v>
      </c>
      <c r="AM65" s="83">
        <f t="shared" si="32"/>
        <v>2.6715837777242296E-3</v>
      </c>
      <c r="AN65" s="83">
        <f t="shared" si="32"/>
        <v>2.6715837777242296E-3</v>
      </c>
      <c r="AO65" s="83">
        <f t="shared" si="32"/>
        <v>2.6715837777242296E-3</v>
      </c>
      <c r="AP65" s="83">
        <f t="shared" si="32"/>
        <v>2.6715837777242296E-3</v>
      </c>
      <c r="AQ65" s="93">
        <f t="shared" si="32"/>
        <v>2.6715837777242296E-3</v>
      </c>
      <c r="AR65" s="639"/>
      <c r="AS65" s="636"/>
      <c r="AT65" s="636"/>
      <c r="AU65" s="636"/>
      <c r="AV65" s="636"/>
      <c r="AW65" s="636"/>
      <c r="AX65" s="636"/>
      <c r="AY65" s="637"/>
      <c r="AZ65" s="68">
        <f t="shared" si="30"/>
        <v>2.7445512585308578E-2</v>
      </c>
      <c r="BA65" s="83">
        <f t="shared" si="30"/>
        <v>2.7445512585308578E-2</v>
      </c>
      <c r="BB65" s="83">
        <f t="shared" si="30"/>
        <v>2.7445512585308578E-2</v>
      </c>
      <c r="BC65" s="93">
        <f t="shared" si="30"/>
        <v>2.7445512585308578E-2</v>
      </c>
      <c r="BD65" s="390"/>
      <c r="BE65" s="642"/>
      <c r="BF65" s="373"/>
      <c r="BG65" s="374"/>
      <c r="BH65" s="819">
        <f>IF($CI$57="","",$CI$57)</f>
        <v>0.30344361777297479</v>
      </c>
      <c r="BI65" s="830">
        <f t="shared" si="31"/>
        <v>0.30344361777297479</v>
      </c>
      <c r="BJ65" s="840">
        <f t="shared" si="31"/>
        <v>0.30344361777297479</v>
      </c>
      <c r="BK65" s="840">
        <f t="shared" si="31"/>
        <v>0.30344361777297479</v>
      </c>
      <c r="BL65" s="460">
        <f t="shared" si="31"/>
        <v>0.30344361777297479</v>
      </c>
      <c r="BM65" s="461">
        <f t="shared" si="31"/>
        <v>0.30344361777297479</v>
      </c>
      <c r="BN65" s="81">
        <f>IF($CI$56="","",$CI$56)</f>
        <v>0.25015790581795216</v>
      </c>
      <c r="BO65" s="142">
        <f>IF($CI$56="","",$CI$56)</f>
        <v>0.25015790581795216</v>
      </c>
      <c r="BP65" s="498">
        <f>IF($CI$55="","",$CI$55)</f>
        <v>0.22819186456618856</v>
      </c>
      <c r="BQ65" s="275"/>
      <c r="BR65" s="275"/>
      <c r="BS65" s="275"/>
      <c r="BT65" s="275"/>
      <c r="BU65" s="275"/>
      <c r="BV65" s="275"/>
      <c r="BW65" s="275"/>
      <c r="BX65" s="275"/>
      <c r="BY65" s="275"/>
      <c r="BZ65" s="275"/>
      <c r="CA65" s="275"/>
      <c r="CB65" s="1" t="s">
        <v>335</v>
      </c>
      <c r="CC65" s="102">
        <f t="shared" si="0"/>
        <v>0.37286724927174364</v>
      </c>
      <c r="CD65" s="553" t="s">
        <v>221</v>
      </c>
      <c r="CE65" s="107">
        <v>12998</v>
      </c>
      <c r="CF65" s="34">
        <v>0.55000000000000004</v>
      </c>
      <c r="CG65" s="552">
        <f>Input!C61</f>
        <v>1792</v>
      </c>
      <c r="CH65" s="556">
        <v>4806</v>
      </c>
      <c r="CI65" s="101">
        <f t="shared" si="1"/>
        <v>0.37286724927174364</v>
      </c>
      <c r="CJ65" s="2"/>
      <c r="CK65" s="1"/>
      <c r="CL65" s="7"/>
    </row>
    <row r="66" spans="6:90" ht="6.75" customHeight="1">
      <c r="T66" s="9"/>
      <c r="U66" s="9"/>
      <c r="V66" s="465"/>
      <c r="W66" s="465"/>
      <c r="X66" s="465"/>
      <c r="Y66" s="465"/>
      <c r="Z66" s="465"/>
      <c r="AA66" s="465"/>
      <c r="AB66" s="465"/>
      <c r="AC66" s="465"/>
      <c r="AD66" s="465"/>
      <c r="AE66" s="465"/>
      <c r="AF66" s="446"/>
      <c r="AG66" s="68">
        <f t="shared" si="32"/>
        <v>2.6715837777242296E-3</v>
      </c>
      <c r="AH66" s="83">
        <f t="shared" si="32"/>
        <v>2.6715837777242296E-3</v>
      </c>
      <c r="AI66" s="83">
        <f t="shared" si="32"/>
        <v>2.6715837777242296E-3</v>
      </c>
      <c r="AJ66" s="83">
        <f t="shared" si="32"/>
        <v>2.6715837777242296E-3</v>
      </c>
      <c r="AK66" s="83">
        <f t="shared" si="32"/>
        <v>2.6715837777242296E-3</v>
      </c>
      <c r="AL66" s="83">
        <f t="shared" si="32"/>
        <v>2.6715837777242296E-3</v>
      </c>
      <c r="AM66" s="83">
        <f t="shared" si="32"/>
        <v>2.6715837777242296E-3</v>
      </c>
      <c r="AN66" s="83">
        <f t="shared" si="32"/>
        <v>2.6715837777242296E-3</v>
      </c>
      <c r="AO66" s="83">
        <f t="shared" si="32"/>
        <v>2.6715837777242296E-3</v>
      </c>
      <c r="AP66" s="83">
        <f t="shared" si="32"/>
        <v>2.6715837777242296E-3</v>
      </c>
      <c r="AQ66" s="93">
        <f t="shared" si="32"/>
        <v>2.6715837777242296E-3</v>
      </c>
      <c r="AR66" s="639"/>
      <c r="AS66" s="636"/>
      <c r="AT66" s="636"/>
      <c r="AU66" s="636"/>
      <c r="AV66" s="636"/>
      <c r="AW66" s="636" t="s">
        <v>241</v>
      </c>
      <c r="AX66" s="636"/>
      <c r="AY66" s="637"/>
      <c r="AZ66" s="68">
        <f t="shared" si="30"/>
        <v>2.7445512585308578E-2</v>
      </c>
      <c r="BA66" s="83">
        <f t="shared" si="30"/>
        <v>2.7445512585308578E-2</v>
      </c>
      <c r="BB66" s="83">
        <f t="shared" si="30"/>
        <v>2.7445512585308578E-2</v>
      </c>
      <c r="BC66" s="93">
        <f t="shared" si="30"/>
        <v>2.7445512585308578E-2</v>
      </c>
      <c r="BD66" s="391"/>
      <c r="BE66" s="643"/>
      <c r="BF66" s="665" t="s">
        <v>235</v>
      </c>
      <c r="BG66" s="375"/>
      <c r="BH66" s="821">
        <f t="shared" ref="BH66:BM68" si="33">IF($CI$57="","",$CI$57)</f>
        <v>0.30344361777297479</v>
      </c>
      <c r="BI66" s="822">
        <f t="shared" si="33"/>
        <v>0.30344361777297479</v>
      </c>
      <c r="BJ66" s="822">
        <f t="shared" si="33"/>
        <v>0.30344361777297479</v>
      </c>
      <c r="BK66" s="822">
        <f t="shared" si="33"/>
        <v>0.30344361777297479</v>
      </c>
      <c r="BL66" s="822">
        <f t="shared" si="33"/>
        <v>0.30344361777297479</v>
      </c>
      <c r="BM66" s="823">
        <f t="shared" si="33"/>
        <v>0.30344361777297479</v>
      </c>
      <c r="BN66" s="821">
        <f t="shared" ref="BN66:BO70" si="34">IF($CI$56="","",$CI$56)</f>
        <v>0.25015790581795216</v>
      </c>
      <c r="BO66" s="93">
        <f t="shared" si="34"/>
        <v>0.25015790581795216</v>
      </c>
      <c r="BP66" s="72">
        <f t="shared" ref="BP66:BP68" si="35">IF($CI$55="","",$CI$55)</f>
        <v>0.22819186456618856</v>
      </c>
      <c r="BQ66" s="688" t="s">
        <v>256</v>
      </c>
      <c r="BR66" s="275"/>
      <c r="BS66" s="275"/>
      <c r="BT66" s="275"/>
      <c r="BU66" s="275"/>
      <c r="BV66" s="275"/>
      <c r="BW66" s="275"/>
      <c r="BX66" s="275"/>
      <c r="BY66" s="275"/>
      <c r="BZ66" s="275"/>
      <c r="CA66" s="275"/>
      <c r="CB66" s="1" t="s">
        <v>336</v>
      </c>
      <c r="CC66" s="102">
        <f t="shared" si="0"/>
        <v>0.16683316683316685</v>
      </c>
      <c r="CD66" s="553" t="s">
        <v>222</v>
      </c>
      <c r="CE66" s="107">
        <v>44183</v>
      </c>
      <c r="CF66" s="34">
        <v>0.49</v>
      </c>
      <c r="CG66" s="552">
        <f>Input!C62</f>
        <v>1670</v>
      </c>
      <c r="CH66" s="556">
        <v>10010</v>
      </c>
      <c r="CI66" s="101">
        <f t="shared" si="1"/>
        <v>0.16683316683316685</v>
      </c>
      <c r="CJ66" s="2"/>
      <c r="CK66" s="1"/>
      <c r="CL66" s="7"/>
    </row>
    <row r="67" spans="6:90" ht="6.75" customHeight="1" thickBot="1">
      <c r="T67" s="9"/>
      <c r="U67" s="9"/>
      <c r="V67" s="465"/>
      <c r="W67" s="466"/>
      <c r="X67" s="466"/>
      <c r="Y67" s="466"/>
      <c r="Z67" s="466"/>
      <c r="AA67" s="466"/>
      <c r="AB67" s="466"/>
      <c r="AC67" s="466"/>
      <c r="AD67" s="466"/>
      <c r="AE67" s="466"/>
      <c r="AF67" s="494"/>
      <c r="AG67" s="64">
        <f t="shared" si="32"/>
        <v>2.6715837777242296E-3</v>
      </c>
      <c r="AH67" s="66">
        <f t="shared" si="32"/>
        <v>2.6715837777242296E-3</v>
      </c>
      <c r="AI67" s="66">
        <f t="shared" si="32"/>
        <v>2.6715837777242296E-3</v>
      </c>
      <c r="AJ67" s="66">
        <f t="shared" si="32"/>
        <v>2.6715837777242296E-3</v>
      </c>
      <c r="AK67" s="66">
        <f t="shared" si="32"/>
        <v>2.6715837777242296E-3</v>
      </c>
      <c r="AL67" s="66">
        <f t="shared" si="32"/>
        <v>2.6715837777242296E-3</v>
      </c>
      <c r="AM67" s="66">
        <f t="shared" si="32"/>
        <v>2.6715837777242296E-3</v>
      </c>
      <c r="AN67" s="66">
        <f t="shared" si="32"/>
        <v>2.6715837777242296E-3</v>
      </c>
      <c r="AO67" s="66">
        <f t="shared" si="32"/>
        <v>2.6715837777242296E-3</v>
      </c>
      <c r="AP67" s="66">
        <f t="shared" si="32"/>
        <v>2.6715837777242296E-3</v>
      </c>
      <c r="AQ67" s="89">
        <f t="shared" si="32"/>
        <v>2.6715837777242296E-3</v>
      </c>
      <c r="AR67" s="639"/>
      <c r="AS67" s="630"/>
      <c r="AT67" s="630"/>
      <c r="AU67" s="630"/>
      <c r="AV67" s="630"/>
      <c r="AW67" s="636"/>
      <c r="AX67" s="636"/>
      <c r="AY67" s="637"/>
      <c r="AZ67" s="68">
        <f t="shared" si="30"/>
        <v>2.7445512585308578E-2</v>
      </c>
      <c r="BA67" s="83">
        <f t="shared" si="30"/>
        <v>2.7445512585308578E-2</v>
      </c>
      <c r="BB67" s="83">
        <f t="shared" si="30"/>
        <v>2.7445512585308578E-2</v>
      </c>
      <c r="BC67" s="93">
        <f t="shared" si="30"/>
        <v>2.7445512585308578E-2</v>
      </c>
      <c r="BD67" s="392"/>
      <c r="BE67" s="644"/>
      <c r="BF67" s="359"/>
      <c r="BG67" s="375"/>
      <c r="BH67" s="821">
        <f t="shared" si="33"/>
        <v>0.30344361777297479</v>
      </c>
      <c r="BI67" s="822">
        <f t="shared" si="33"/>
        <v>0.30344361777297479</v>
      </c>
      <c r="BJ67" s="822">
        <f t="shared" si="33"/>
        <v>0.30344361777297479</v>
      </c>
      <c r="BK67" s="822">
        <f t="shared" si="33"/>
        <v>0.30344361777297479</v>
      </c>
      <c r="BL67" s="822">
        <f t="shared" si="33"/>
        <v>0.30344361777297479</v>
      </c>
      <c r="BM67" s="823">
        <f t="shared" si="33"/>
        <v>0.30344361777297479</v>
      </c>
      <c r="BN67" s="821">
        <f t="shared" si="34"/>
        <v>0.25015790581795216</v>
      </c>
      <c r="BO67" s="93">
        <f t="shared" si="34"/>
        <v>0.25015790581795216</v>
      </c>
      <c r="BP67" s="72">
        <f t="shared" si="35"/>
        <v>0.22819186456618856</v>
      </c>
      <c r="BQ67" s="275"/>
      <c r="BR67" s="275"/>
      <c r="BS67" s="275"/>
      <c r="BT67" s="275"/>
      <c r="BU67" s="275"/>
      <c r="BV67" s="275"/>
      <c r="BW67" s="275"/>
      <c r="BX67" s="275"/>
      <c r="BY67" s="275"/>
      <c r="BZ67" s="275"/>
      <c r="CA67" s="275"/>
      <c r="CB67" s="1" t="s">
        <v>225</v>
      </c>
      <c r="CC67" s="102">
        <f t="shared" si="0"/>
        <v>0.40041067761806981</v>
      </c>
      <c r="CD67" s="553" t="s">
        <v>220</v>
      </c>
      <c r="CE67" s="107">
        <v>11169</v>
      </c>
      <c r="CF67" s="34">
        <v>0.5</v>
      </c>
      <c r="CG67" s="552">
        <f>Input!C63</f>
        <v>1170</v>
      </c>
      <c r="CH67" s="556">
        <v>2922</v>
      </c>
      <c r="CI67" s="101">
        <f t="shared" si="1"/>
        <v>0.40041067761806981</v>
      </c>
      <c r="CJ67" s="2"/>
      <c r="CK67" s="1"/>
      <c r="CL67" s="7"/>
    </row>
    <row r="68" spans="6:90" ht="6.75" customHeight="1" thickBot="1">
      <c r="T68" s="9"/>
      <c r="U68" s="9"/>
      <c r="V68" s="465"/>
      <c r="W68" s="466"/>
      <c r="X68" s="466"/>
      <c r="Y68" s="466"/>
      <c r="Z68" s="466"/>
      <c r="AA68" s="466"/>
      <c r="AB68" s="466"/>
      <c r="AC68" s="466"/>
      <c r="AD68" s="466"/>
      <c r="AE68" s="466"/>
      <c r="AF68" s="618"/>
      <c r="AG68" s="346"/>
      <c r="AH68" s="68">
        <f t="shared" si="32"/>
        <v>2.6715837777242296E-3</v>
      </c>
      <c r="AI68" s="83">
        <f t="shared" si="32"/>
        <v>2.6715837777242296E-3</v>
      </c>
      <c r="AJ68" s="83">
        <f t="shared" si="32"/>
        <v>2.6715837777242296E-3</v>
      </c>
      <c r="AK68" s="83">
        <f t="shared" si="32"/>
        <v>2.6715837777242296E-3</v>
      </c>
      <c r="AL68" s="83">
        <f t="shared" si="32"/>
        <v>2.6715837777242296E-3</v>
      </c>
      <c r="AM68" s="83">
        <f t="shared" si="32"/>
        <v>2.6715837777242296E-3</v>
      </c>
      <c r="AN68" s="83">
        <f t="shared" si="32"/>
        <v>2.6715837777242296E-3</v>
      </c>
      <c r="AO68" s="83">
        <f t="shared" si="32"/>
        <v>2.6715837777242296E-3</v>
      </c>
      <c r="AP68" s="89">
        <f t="shared" si="32"/>
        <v>2.6715837777242296E-3</v>
      </c>
      <c r="AQ68" s="633"/>
      <c r="AR68" s="636"/>
      <c r="AS68" s="630"/>
      <c r="AT68" s="630"/>
      <c r="AU68" s="630"/>
      <c r="AV68" s="630"/>
      <c r="AW68" s="636"/>
      <c r="AX68" s="636"/>
      <c r="AY68" s="637"/>
      <c r="AZ68" s="68">
        <f t="shared" si="30"/>
        <v>2.7445512585308578E-2</v>
      </c>
      <c r="BA68" s="83">
        <f t="shared" si="30"/>
        <v>2.7445512585308578E-2</v>
      </c>
      <c r="BB68" s="83">
        <f t="shared" si="30"/>
        <v>2.7445512585308578E-2</v>
      </c>
      <c r="BC68" s="93">
        <f t="shared" si="30"/>
        <v>2.7445512585308578E-2</v>
      </c>
      <c r="BD68" s="392"/>
      <c r="BE68" s="644"/>
      <c r="BF68" s="376"/>
      <c r="BG68" s="377"/>
      <c r="BH68" s="828">
        <f t="shared" si="33"/>
        <v>0.30344361777297479</v>
      </c>
      <c r="BI68" s="826">
        <f t="shared" si="33"/>
        <v>0.30344361777297479</v>
      </c>
      <c r="BJ68" s="826">
        <f t="shared" si="33"/>
        <v>0.30344361777297479</v>
      </c>
      <c r="BK68" s="826">
        <f t="shared" si="33"/>
        <v>0.30344361777297479</v>
      </c>
      <c r="BL68" s="826">
        <f t="shared" si="33"/>
        <v>0.30344361777297479</v>
      </c>
      <c r="BM68" s="89">
        <f t="shared" si="33"/>
        <v>0.30344361777297479</v>
      </c>
      <c r="BN68" s="68">
        <f t="shared" si="34"/>
        <v>0.25015790581795216</v>
      </c>
      <c r="BO68" s="89">
        <f t="shared" si="34"/>
        <v>0.25015790581795216</v>
      </c>
      <c r="BP68" s="76">
        <f t="shared" si="35"/>
        <v>0.22819186456618856</v>
      </c>
      <c r="BQ68" s="275"/>
      <c r="BR68" s="275"/>
      <c r="BS68" s="275"/>
      <c r="BT68" s="275"/>
      <c r="BU68" s="275"/>
      <c r="BV68" s="275"/>
      <c r="BW68" s="275"/>
      <c r="BX68" s="275"/>
      <c r="BY68" s="275"/>
      <c r="BZ68" s="275"/>
      <c r="CA68" s="275"/>
      <c r="CB68" s="1" t="s">
        <v>224</v>
      </c>
      <c r="CC68" s="102">
        <f t="shared" si="0"/>
        <v>0.3846446218167997</v>
      </c>
      <c r="CD68" s="553" t="s">
        <v>219</v>
      </c>
      <c r="CE68" s="107">
        <v>38892</v>
      </c>
      <c r="CF68" s="34">
        <v>0.59</v>
      </c>
      <c r="CG68" s="552">
        <f>Input!C64</f>
        <v>2024</v>
      </c>
      <c r="CH68" s="556">
        <v>5262</v>
      </c>
      <c r="CI68" s="101">
        <f t="shared" si="1"/>
        <v>0.3846446218167997</v>
      </c>
      <c r="CJ68" s="2"/>
      <c r="CK68" s="1"/>
      <c r="CL68" s="7"/>
    </row>
    <row r="69" spans="6:90" ht="6.75" customHeight="1" thickBot="1">
      <c r="T69" s="25"/>
      <c r="AH69" s="64">
        <f t="shared" si="32"/>
        <v>2.6715837777242296E-3</v>
      </c>
      <c r="AI69" s="83">
        <f t="shared" si="32"/>
        <v>2.6715837777242296E-3</v>
      </c>
      <c r="AJ69" s="83">
        <f t="shared" si="32"/>
        <v>2.6715837777242296E-3</v>
      </c>
      <c r="AK69" s="83">
        <f t="shared" si="32"/>
        <v>2.6715837777242296E-3</v>
      </c>
      <c r="AL69" s="83">
        <f t="shared" si="32"/>
        <v>2.6715837777242296E-3</v>
      </c>
      <c r="AM69" s="83">
        <f t="shared" si="32"/>
        <v>2.6715837777242296E-3</v>
      </c>
      <c r="AN69" s="83">
        <f t="shared" si="32"/>
        <v>2.6715837777242296E-3</v>
      </c>
      <c r="AO69" s="89">
        <f t="shared" si="32"/>
        <v>2.6715837777242296E-3</v>
      </c>
      <c r="AP69" s="351"/>
      <c r="AQ69" s="347"/>
      <c r="AZ69" s="68">
        <f t="shared" si="30"/>
        <v>2.7445512585308578E-2</v>
      </c>
      <c r="BA69" s="83">
        <f t="shared" si="30"/>
        <v>2.7445512585308578E-2</v>
      </c>
      <c r="BB69" s="83">
        <f t="shared" si="30"/>
        <v>2.7445512585308578E-2</v>
      </c>
      <c r="BC69" s="93">
        <f t="shared" si="30"/>
        <v>2.7445512585308578E-2</v>
      </c>
      <c r="BD69" s="386"/>
      <c r="BE69" s="394"/>
      <c r="BG69" s="364" t="s">
        <v>236</v>
      </c>
      <c r="BH69" s="364"/>
      <c r="BI69" s="364"/>
      <c r="BJ69" s="837">
        <f>IF($CI$58="","",$CI$58)</f>
        <v>0.45606732017367174</v>
      </c>
      <c r="BK69" s="840">
        <f t="shared" ref="BK69:BM70" si="36">IF($CI$58="","",$CI$58)</f>
        <v>0.45606732017367174</v>
      </c>
      <c r="BL69" s="840">
        <f t="shared" si="36"/>
        <v>0.45606732017367174</v>
      </c>
      <c r="BM69" s="461">
        <f t="shared" si="36"/>
        <v>0.45606732017367174</v>
      </c>
      <c r="BN69" s="72">
        <f t="shared" si="34"/>
        <v>0.25015790581795216</v>
      </c>
      <c r="BP69" s="363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557" t="s">
        <v>94</v>
      </c>
      <c r="CC69" s="560">
        <f t="shared" ref="CC69:CC99" si="37">IF($CI69="","",$CI69)</f>
        <v>0.47150468739461793</v>
      </c>
      <c r="CD69" s="561" t="s">
        <v>95</v>
      </c>
      <c r="CE69" s="565">
        <v>118400</v>
      </c>
      <c r="CF69" s="562">
        <v>0.33</v>
      </c>
      <c r="CG69" s="559">
        <f>Input!C65</f>
        <v>6991</v>
      </c>
      <c r="CH69" s="563">
        <v>14827</v>
      </c>
      <c r="CI69" s="626">
        <f t="shared" si="1"/>
        <v>0.47150468739461793</v>
      </c>
      <c r="CJ69" s="2"/>
      <c r="CK69" s="1"/>
    </row>
    <row r="70" spans="6:90" ht="6.75" customHeight="1" thickBot="1">
      <c r="T70" s="25"/>
      <c r="AI70" s="68">
        <f t="shared" si="32"/>
        <v>2.6715837777242296E-3</v>
      </c>
      <c r="AJ70" s="83">
        <f t="shared" si="32"/>
        <v>2.6715837777242296E-3</v>
      </c>
      <c r="AK70" s="83">
        <f t="shared" si="32"/>
        <v>2.6715837777242296E-3</v>
      </c>
      <c r="AL70" s="83">
        <f t="shared" si="32"/>
        <v>2.6715837777242296E-3</v>
      </c>
      <c r="AM70" s="83">
        <f t="shared" si="32"/>
        <v>2.6715837777242296E-3</v>
      </c>
      <c r="AN70" s="93">
        <f t="shared" si="32"/>
        <v>2.6715837777242296E-3</v>
      </c>
      <c r="AO70" s="351"/>
      <c r="AP70" s="348"/>
      <c r="AQ70" s="348"/>
      <c r="AZ70" s="64">
        <f t="shared" si="30"/>
        <v>2.7445512585308578E-2</v>
      </c>
      <c r="BA70" s="65">
        <f t="shared" si="30"/>
        <v>2.7445512585308578E-2</v>
      </c>
      <c r="BB70" s="65">
        <f t="shared" si="30"/>
        <v>2.7445512585308578E-2</v>
      </c>
      <c r="BC70" s="89">
        <f t="shared" si="30"/>
        <v>2.7445512585308578E-2</v>
      </c>
      <c r="BE70" s="395"/>
      <c r="BG70" s="364" t="s">
        <v>237</v>
      </c>
      <c r="BH70" s="364"/>
      <c r="BI70" s="842">
        <f>IF($CI$59="","",$CI$59)</f>
        <v>0.4746192893401015</v>
      </c>
      <c r="BJ70" s="828">
        <f>IF($CI$58="","",$CI$58)</f>
        <v>0.45606732017367174</v>
      </c>
      <c r="BK70" s="826">
        <f t="shared" si="36"/>
        <v>0.45606732017367174</v>
      </c>
      <c r="BL70" s="826">
        <f t="shared" si="36"/>
        <v>0.45606732017367174</v>
      </c>
      <c r="BM70" s="89">
        <f t="shared" si="36"/>
        <v>0.45606732017367174</v>
      </c>
      <c r="BN70" s="76">
        <f t="shared" si="34"/>
        <v>0.25015790581795216</v>
      </c>
      <c r="BP70" s="689" t="s">
        <v>330</v>
      </c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1" t="s">
        <v>89</v>
      </c>
      <c r="CC70" s="102">
        <f t="shared" si="37"/>
        <v>0.23852901484480432</v>
      </c>
      <c r="CD70" s="553" t="s">
        <v>14</v>
      </c>
      <c r="CE70" s="107">
        <v>53300</v>
      </c>
      <c r="CF70" s="34">
        <v>0.25</v>
      </c>
      <c r="CG70" s="552">
        <f>Input!C66</f>
        <v>1414</v>
      </c>
      <c r="CH70" s="556">
        <v>5928</v>
      </c>
      <c r="CI70" s="101">
        <f t="shared" si="1"/>
        <v>0.23852901484480432</v>
      </c>
      <c r="CJ70" s="2"/>
      <c r="CK70" s="1"/>
    </row>
    <row r="71" spans="6:90" ht="6.75" customHeight="1" thickBot="1">
      <c r="T71" s="25"/>
      <c r="AI71" s="68">
        <f t="shared" si="32"/>
        <v>2.6715837777242296E-3</v>
      </c>
      <c r="AJ71" s="83">
        <f t="shared" si="32"/>
        <v>2.6715837777242296E-3</v>
      </c>
      <c r="AK71" s="83">
        <f t="shared" si="32"/>
        <v>2.6715837777242296E-3</v>
      </c>
      <c r="AL71" s="83">
        <f t="shared" si="32"/>
        <v>2.6715837777242296E-3</v>
      </c>
      <c r="AM71" s="83">
        <f t="shared" si="32"/>
        <v>2.6715837777242296E-3</v>
      </c>
      <c r="AN71" s="89">
        <f t="shared" si="32"/>
        <v>2.6715837777242296E-3</v>
      </c>
      <c r="AO71" s="350"/>
      <c r="AP71" s="348"/>
      <c r="AQ71" s="348"/>
      <c r="AZ71" s="184" t="s">
        <v>328</v>
      </c>
      <c r="BA71" s="184"/>
      <c r="BD71" s="29"/>
      <c r="BE71" s="7" t="s">
        <v>238</v>
      </c>
      <c r="BI71" s="837">
        <f>IF($CI$59="","",$CI$59)</f>
        <v>0.4746192893401015</v>
      </c>
      <c r="BJ71" s="840">
        <f t="shared" ref="BJ71:BK71" si="38">IF($CI$59="","",$CI$59)</f>
        <v>0.4746192893401015</v>
      </c>
      <c r="BK71" s="841">
        <f t="shared" si="38"/>
        <v>0.4746192893401015</v>
      </c>
      <c r="BM71" s="7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1" t="s">
        <v>51</v>
      </c>
      <c r="CC71" s="102">
        <f t="shared" si="37"/>
        <v>0.36148910667700768</v>
      </c>
      <c r="CD71" s="553" t="s">
        <v>50</v>
      </c>
      <c r="CE71" s="107">
        <v>124457</v>
      </c>
      <c r="CF71" s="34">
        <v>0.89</v>
      </c>
      <c r="CG71" s="552">
        <f>Input!C67</f>
        <v>10254</v>
      </c>
      <c r="CH71" s="556">
        <v>28366</v>
      </c>
      <c r="CI71" s="101">
        <f t="shared" si="1"/>
        <v>0.36148910667700768</v>
      </c>
      <c r="CJ71" s="2"/>
      <c r="CK71" s="1"/>
    </row>
    <row r="72" spans="6:90" ht="6.75" customHeight="1" thickBot="1">
      <c r="T72" s="25"/>
      <c r="AI72" s="68">
        <f t="shared" si="32"/>
        <v>2.6715837777242296E-3</v>
      </c>
      <c r="AJ72" s="83">
        <f t="shared" si="32"/>
        <v>2.6715837777242296E-3</v>
      </c>
      <c r="AK72" s="83">
        <f t="shared" si="32"/>
        <v>2.6715837777242296E-3</v>
      </c>
      <c r="AL72" s="83">
        <f t="shared" si="32"/>
        <v>2.6715837777242296E-3</v>
      </c>
      <c r="AM72" s="93">
        <f t="shared" si="32"/>
        <v>2.6715837777242296E-3</v>
      </c>
      <c r="AN72" s="349"/>
      <c r="AO72" s="347"/>
      <c r="AP72" s="347"/>
      <c r="AQ72" s="347"/>
      <c r="BC72" s="29"/>
      <c r="BD72" s="458"/>
      <c r="BE72" s="364"/>
      <c r="BF72" s="819">
        <f>IF($CI$60="","",$CI$60)</f>
        <v>0.25763358778625955</v>
      </c>
      <c r="BG72" s="830">
        <f t="shared" ref="BG72:BH73" si="39">IF($CI$60="","",$CI$60)</f>
        <v>0.25763358778625955</v>
      </c>
      <c r="BH72" s="838">
        <f t="shared" si="39"/>
        <v>0.25763358778625955</v>
      </c>
      <c r="BI72" s="821">
        <f t="shared" ref="BI72:BK73" si="40">IF($CI$59="","",$CI$59)</f>
        <v>0.4746192893401015</v>
      </c>
      <c r="BJ72" s="822">
        <f t="shared" si="40"/>
        <v>0.4746192893401015</v>
      </c>
      <c r="BK72" s="823">
        <f t="shared" si="40"/>
        <v>0.4746192893401015</v>
      </c>
      <c r="BM72" s="364" t="s">
        <v>224</v>
      </c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1" t="s">
        <v>66</v>
      </c>
      <c r="CC72" s="102">
        <f t="shared" si="37"/>
        <v>0.15897904654760231</v>
      </c>
      <c r="CD72" s="553" t="s">
        <v>15</v>
      </c>
      <c r="CE72" s="107">
        <v>130700</v>
      </c>
      <c r="CF72" s="34">
        <v>7.0000000000000007E-2</v>
      </c>
      <c r="CG72" s="552">
        <f>Input!C68</f>
        <v>2261</v>
      </c>
      <c r="CH72" s="556">
        <v>14222</v>
      </c>
      <c r="CI72" s="101">
        <f t="shared" si="1"/>
        <v>0.15897904654760231</v>
      </c>
      <c r="CJ72" s="3"/>
      <c r="CK72" s="1"/>
    </row>
    <row r="73" spans="6:90" ht="6.75" customHeight="1" thickTop="1" thickBot="1">
      <c r="T73" s="25"/>
      <c r="AI73" s="64">
        <f t="shared" si="32"/>
        <v>2.6715837777242296E-3</v>
      </c>
      <c r="AJ73" s="65">
        <f t="shared" si="32"/>
        <v>2.6715837777242296E-3</v>
      </c>
      <c r="AK73" s="65">
        <f t="shared" si="32"/>
        <v>2.6715837777242296E-3</v>
      </c>
      <c r="AL73" s="65">
        <f t="shared" si="32"/>
        <v>2.6715837777242296E-3</v>
      </c>
      <c r="AM73" s="89">
        <f t="shared" si="32"/>
        <v>2.6715837777242296E-3</v>
      </c>
      <c r="AN73" s="349"/>
      <c r="AO73" s="347"/>
      <c r="AP73" s="347"/>
      <c r="AQ73" s="347"/>
      <c r="AZ73" s="29"/>
      <c r="BA73" s="389"/>
      <c r="BB73" s="389"/>
      <c r="BC73" s="185"/>
      <c r="BF73" s="828">
        <f>IF($CI$60="","",$CI$60)</f>
        <v>0.25763358778625955</v>
      </c>
      <c r="BG73" s="826">
        <f t="shared" si="39"/>
        <v>0.25763358778625955</v>
      </c>
      <c r="BH73" s="845">
        <f t="shared" si="39"/>
        <v>0.25763358778625955</v>
      </c>
      <c r="BI73" s="828">
        <f t="shared" si="40"/>
        <v>0.4746192893401015</v>
      </c>
      <c r="BJ73" s="826">
        <f t="shared" si="40"/>
        <v>0.4746192893401015</v>
      </c>
      <c r="BK73" s="827">
        <f t="shared" si="40"/>
        <v>0.4746192893401015</v>
      </c>
      <c r="BM73" s="81">
        <f>IF($CI$68="","",$CI$68)</f>
        <v>0.3846446218167997</v>
      </c>
      <c r="BN73" s="142">
        <f>IF($CI$68="","",$CI$68)</f>
        <v>0.3846446218167997</v>
      </c>
      <c r="BO73" s="92">
        <f>IF($CI$66="","",$CI$66)</f>
        <v>0.16683316683316685</v>
      </c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1" t="s">
        <v>86</v>
      </c>
      <c r="CC73" s="102">
        <f t="shared" si="37"/>
        <v>2.7142216240466577E-2</v>
      </c>
      <c r="CD73" s="553" t="s">
        <v>49</v>
      </c>
      <c r="CE73" s="107">
        <v>116700</v>
      </c>
      <c r="CF73" s="34">
        <v>0.12</v>
      </c>
      <c r="CG73" s="552">
        <f>Input!C69</f>
        <v>121</v>
      </c>
      <c r="CH73" s="556">
        <v>4458</v>
      </c>
      <c r="CI73" s="101">
        <f t="shared" si="1"/>
        <v>2.7142216240466577E-2</v>
      </c>
      <c r="CJ73" s="2"/>
      <c r="CK73" s="1"/>
    </row>
    <row r="74" spans="6:90" ht="6.75" customHeight="1" thickTop="1" thickBot="1">
      <c r="F74" t="s">
        <v>341</v>
      </c>
      <c r="T74" s="25"/>
      <c r="AI74" s="27"/>
      <c r="AN74" s="27"/>
      <c r="AT74" s="364" t="s">
        <v>9</v>
      </c>
      <c r="AU74" s="364"/>
      <c r="AW74" s="29"/>
      <c r="AX74" s="389"/>
      <c r="AY74" s="389"/>
      <c r="BB74" s="81">
        <f>IF($CI$62="","",$CI$62)</f>
        <v>8.9627183931765025E-2</v>
      </c>
      <c r="BC74" s="451">
        <f t="shared" ref="BC74:BE74" si="41">IF($CI$62="","",$CI$62)</f>
        <v>8.9627183931765025E-2</v>
      </c>
      <c r="BD74" s="451">
        <f t="shared" si="41"/>
        <v>8.9627183931765025E-2</v>
      </c>
      <c r="BE74" s="820">
        <f t="shared" si="41"/>
        <v>8.9627183931765025E-2</v>
      </c>
      <c r="BJ74" s="843">
        <f>IF($CI$61="","",$CI$61)</f>
        <v>0.47364411943936624</v>
      </c>
      <c r="BM74" s="64">
        <f>IF($CI$68="","",$CI$68)</f>
        <v>0.3846446218167997</v>
      </c>
      <c r="BN74" s="89">
        <f>IF($CI$68="","",$CI$68)</f>
        <v>0.3846446218167997</v>
      </c>
      <c r="BO74" s="72">
        <f t="shared" ref="BN74:BO76" si="42">IF($CI$66="","",$CI$66)</f>
        <v>0.16683316683316685</v>
      </c>
      <c r="BP74" s="685" t="s">
        <v>336</v>
      </c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1" t="s">
        <v>87</v>
      </c>
      <c r="CC74" s="102">
        <f t="shared" si="37"/>
        <v>0.26820691468384383</v>
      </c>
      <c r="CD74" s="553" t="s">
        <v>16</v>
      </c>
      <c r="CE74" s="107">
        <v>220500</v>
      </c>
      <c r="CF74" s="34">
        <v>0.46</v>
      </c>
      <c r="CG74" s="552">
        <f>Input!C70</f>
        <v>8161</v>
      </c>
      <c r="CH74" s="556">
        <v>30428</v>
      </c>
      <c r="CI74" s="101">
        <f t="shared" si="1"/>
        <v>0.26820691468384383</v>
      </c>
      <c r="CJ74" s="2"/>
      <c r="CK74" s="1"/>
    </row>
    <row r="75" spans="6:90" ht="6.75" customHeight="1" thickBot="1">
      <c r="T75" s="25"/>
      <c r="AI75" s="27"/>
      <c r="AJ75" s="81">
        <f>IF($CI$50="","",$CI$50)</f>
        <v>2.9156093083526808E-2</v>
      </c>
      <c r="AK75" s="142">
        <f>IF($CI$50="","",$CI$50)</f>
        <v>2.9156093083526808E-2</v>
      </c>
      <c r="AN75" s="27"/>
      <c r="AT75" s="364" t="s">
        <v>10</v>
      </c>
      <c r="AU75" s="364"/>
      <c r="AV75" s="185"/>
      <c r="AY75" s="2"/>
      <c r="AZ75" s="1" t="s">
        <v>240</v>
      </c>
      <c r="BB75" s="68">
        <f t="shared" ref="BB75:BH76" si="43">IF($CI$62="","",$CI$62)</f>
        <v>8.9627183931765025E-2</v>
      </c>
      <c r="BC75" s="83">
        <f t="shared" si="43"/>
        <v>8.9627183931765025E-2</v>
      </c>
      <c r="BD75" s="83">
        <f t="shared" si="43"/>
        <v>8.9627183931765025E-2</v>
      </c>
      <c r="BE75" s="822">
        <f t="shared" si="43"/>
        <v>8.9627183931765025E-2</v>
      </c>
      <c r="BF75" s="829">
        <f t="shared" si="43"/>
        <v>8.9627183931765025E-2</v>
      </c>
      <c r="BG75" s="820">
        <f t="shared" si="43"/>
        <v>8.9627183931765025E-2</v>
      </c>
      <c r="BJ75" s="832">
        <f>IF($CI$61="","",$CI$61)</f>
        <v>0.47364411943936624</v>
      </c>
      <c r="BL75" s="176">
        <f>IF($CI$64="","",$CI$64)</f>
        <v>0.67301439851370182</v>
      </c>
      <c r="BM75" s="176">
        <f>IF($CI$65="","",$CI$65)</f>
        <v>0.37286724927174364</v>
      </c>
      <c r="BN75" s="411">
        <f t="shared" si="42"/>
        <v>0.16683316683316685</v>
      </c>
      <c r="BO75" s="69">
        <f t="shared" si="42"/>
        <v>0.16683316683316685</v>
      </c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557" t="s">
        <v>88</v>
      </c>
      <c r="CC75" s="560">
        <f t="shared" si="37"/>
        <v>6.331791143423661E-2</v>
      </c>
      <c r="CD75" s="561" t="s">
        <v>17</v>
      </c>
      <c r="CE75" s="565">
        <v>62300</v>
      </c>
      <c r="CF75" s="562">
        <v>0.41</v>
      </c>
      <c r="CG75" s="559">
        <f>Input!C71</f>
        <v>1437</v>
      </c>
      <c r="CH75" s="563">
        <v>22695</v>
      </c>
      <c r="CI75" s="626">
        <f t="shared" si="1"/>
        <v>6.331791143423661E-2</v>
      </c>
      <c r="CJ75" s="2"/>
      <c r="CK75" s="1"/>
    </row>
    <row r="76" spans="6:90" ht="6.75" customHeight="1" thickTop="1" thickBot="1">
      <c r="T76" s="25"/>
      <c r="AG76" s="7" t="s">
        <v>247</v>
      </c>
      <c r="AH76" s="7"/>
      <c r="AI76" s="27"/>
      <c r="AJ76" s="64">
        <f>IF($CI$50="","",$CI$50)</f>
        <v>2.9156093083526808E-2</v>
      </c>
      <c r="AK76" s="89">
        <f>IF($CI$50="","",$CI$50)</f>
        <v>2.9156093083526808E-2</v>
      </c>
      <c r="AN76" s="27"/>
      <c r="AS76" s="29"/>
      <c r="AT76" s="403" t="s">
        <v>11</v>
      </c>
      <c r="AU76" s="403"/>
      <c r="BB76" s="64">
        <f t="shared" si="43"/>
        <v>8.9627183931765025E-2</v>
      </c>
      <c r="BC76" s="65">
        <f t="shared" si="43"/>
        <v>8.9627183931765025E-2</v>
      </c>
      <c r="BD76" s="65">
        <f t="shared" si="43"/>
        <v>8.9627183931765025E-2</v>
      </c>
      <c r="BE76" s="65">
        <f t="shared" si="43"/>
        <v>8.9627183931765025E-2</v>
      </c>
      <c r="BF76" s="457">
        <f t="shared" si="43"/>
        <v>8.9627183931765025E-2</v>
      </c>
      <c r="BG76" s="456">
        <f t="shared" si="43"/>
        <v>8.9627183931765025E-2</v>
      </c>
      <c r="BH76" s="152">
        <f t="shared" si="43"/>
        <v>8.9627183931765025E-2</v>
      </c>
      <c r="BJ76" s="364" t="s">
        <v>239</v>
      </c>
      <c r="BL76" s="367" t="s">
        <v>226</v>
      </c>
      <c r="BM76" s="367" t="s">
        <v>331</v>
      </c>
      <c r="BN76" s="76">
        <f>IF($CI$67="","",$CI$67)</f>
        <v>0.40041067761806981</v>
      </c>
      <c r="BO76" s="76">
        <f t="shared" si="42"/>
        <v>0.16683316683316685</v>
      </c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1" t="s">
        <v>68</v>
      </c>
      <c r="CC76" s="102">
        <f t="shared" si="37"/>
        <v>3.3106005429384892E-4</v>
      </c>
      <c r="CD76" s="553" t="s">
        <v>18</v>
      </c>
      <c r="CE76" s="107">
        <v>431300</v>
      </c>
      <c r="CF76" s="34">
        <v>0.21</v>
      </c>
      <c r="CG76" s="552">
        <f>Input!C72</f>
        <v>10</v>
      </c>
      <c r="CH76" s="556">
        <v>30206</v>
      </c>
      <c r="CI76" s="101">
        <f t="shared" si="1"/>
        <v>3.3106005429384892E-4</v>
      </c>
      <c r="CJ76" s="2"/>
      <c r="CK76" s="1"/>
    </row>
    <row r="77" spans="6:90" ht="6.75" customHeight="1" thickBot="1">
      <c r="T77" s="25"/>
      <c r="AR77" s="29"/>
      <c r="BJ77" s="364" t="s">
        <v>228</v>
      </c>
      <c r="BK77" s="364"/>
      <c r="BL77" s="844">
        <f>IF($CI$63="","",$CI$63)</f>
        <v>0.22278684140144422</v>
      </c>
      <c r="BM77" s="367" t="s">
        <v>332</v>
      </c>
      <c r="BN77" s="365" t="s">
        <v>333</v>
      </c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1" t="s">
        <v>67</v>
      </c>
      <c r="CC77" s="102">
        <f t="shared" si="37"/>
        <v>1.854529452442321E-2</v>
      </c>
      <c r="CD77" s="553" t="s">
        <v>19</v>
      </c>
      <c r="CE77" s="107">
        <v>202100</v>
      </c>
      <c r="CF77" s="34">
        <v>0.44</v>
      </c>
      <c r="CG77" s="552">
        <f>Input!C73</f>
        <v>295</v>
      </c>
      <c r="CH77" s="556">
        <v>15907</v>
      </c>
      <c r="CI77" s="101">
        <f t="shared" si="1"/>
        <v>1.854529452442321E-2</v>
      </c>
      <c r="CJ77" s="2"/>
      <c r="CK77" s="1"/>
    </row>
    <row r="78" spans="6:90" ht="6.75" customHeight="1">
      <c r="T78" s="25"/>
      <c r="AI78" s="27"/>
      <c r="AM78" s="27"/>
      <c r="AQ78" s="29"/>
      <c r="BA78" s="1"/>
      <c r="BB78" s="1" t="s">
        <v>94</v>
      </c>
      <c r="BC78" s="30"/>
      <c r="BD78" s="81">
        <f>IF($CI$69="","",$CI$69)</f>
        <v>0.47150468739461793</v>
      </c>
      <c r="BE78" s="451">
        <f t="shared" ref="BE78:BG81" si="44">IF($CI$69="","",$CI$69)</f>
        <v>0.47150468739461793</v>
      </c>
      <c r="BF78" s="830">
        <f t="shared" si="44"/>
        <v>0.47150468739461793</v>
      </c>
      <c r="BG78" s="820">
        <f t="shared" si="44"/>
        <v>0.47150468739461793</v>
      </c>
      <c r="BI78" s="184" t="s">
        <v>118</v>
      </c>
      <c r="BL78" s="366"/>
      <c r="BM78" s="367" t="s">
        <v>333</v>
      </c>
      <c r="BN78" s="684" t="s">
        <v>332</v>
      </c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1" t="s">
        <v>97</v>
      </c>
      <c r="CC78" s="102">
        <f t="shared" si="37"/>
        <v>5.6932966023875119E-3</v>
      </c>
      <c r="CD78" s="553" t="s">
        <v>98</v>
      </c>
      <c r="CE78" s="107">
        <v>250000</v>
      </c>
      <c r="CF78" s="34">
        <v>0.03</v>
      </c>
      <c r="CG78" s="552">
        <f>Input!C74</f>
        <v>31</v>
      </c>
      <c r="CH78" s="556">
        <v>5445</v>
      </c>
      <c r="CI78" s="101">
        <f t="shared" ref="CI78:CI120" si="45">IF(CG78=0," ",CG78/CH78)</f>
        <v>5.6932966023875119E-3</v>
      </c>
      <c r="CJ78" s="2"/>
      <c r="CK78" s="1"/>
    </row>
    <row r="79" spans="6:90" ht="6.75" customHeight="1" thickBot="1"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10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31"/>
      <c r="BD79" s="64">
        <f>IF($CI$69="","",$CI$69)</f>
        <v>0.47150468739461793</v>
      </c>
      <c r="BE79" s="65">
        <f t="shared" si="44"/>
        <v>0.47150468739461793</v>
      </c>
      <c r="BF79" s="66">
        <f t="shared" si="44"/>
        <v>0.47150468739461793</v>
      </c>
      <c r="BG79" s="454">
        <f t="shared" si="44"/>
        <v>0.47150468739461793</v>
      </c>
      <c r="BH79" s="9"/>
      <c r="BI79" s="9"/>
      <c r="BJ79" s="9"/>
      <c r="BK79" s="9"/>
      <c r="BL79" s="9"/>
      <c r="BM79" s="9"/>
      <c r="BN79" s="683" t="s">
        <v>439</v>
      </c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" t="s">
        <v>69</v>
      </c>
      <c r="CC79" s="102">
        <f t="shared" si="37"/>
        <v>1.5137180700094607E-3</v>
      </c>
      <c r="CD79" s="553" t="s">
        <v>20</v>
      </c>
      <c r="CE79" s="107">
        <v>271500</v>
      </c>
      <c r="CF79" s="34">
        <v>0.16</v>
      </c>
      <c r="CG79" s="552">
        <f>Input!C75</f>
        <v>16</v>
      </c>
      <c r="CH79" s="556">
        <v>10570</v>
      </c>
      <c r="CI79" s="101">
        <f t="shared" si="45"/>
        <v>1.5137180700094607E-3</v>
      </c>
      <c r="CJ79" s="2"/>
      <c r="CK79" s="1"/>
    </row>
    <row r="80" spans="6:90" ht="6.75" customHeight="1" thickBot="1">
      <c r="T80" s="9"/>
      <c r="U80" s="9"/>
      <c r="V80" s="9"/>
      <c r="W80" s="9"/>
      <c r="X80" s="9"/>
      <c r="Y80" s="9"/>
      <c r="Z80" s="9"/>
      <c r="AA80" s="9"/>
      <c r="AB80" s="9"/>
      <c r="AC80" s="9" t="s">
        <v>68</v>
      </c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 t="s">
        <v>86</v>
      </c>
      <c r="AO80" s="9"/>
      <c r="AP80" s="12"/>
      <c r="AQ80" s="9"/>
      <c r="AR80" s="9"/>
      <c r="AS80" s="9"/>
      <c r="AT80" s="9" t="s">
        <v>66</v>
      </c>
      <c r="AU80" s="9"/>
      <c r="AV80" s="9"/>
      <c r="AW80" s="9"/>
      <c r="AX80" s="9"/>
      <c r="AY80" s="9"/>
      <c r="AZ80" s="9"/>
      <c r="BA80" s="9" t="s">
        <v>51</v>
      </c>
      <c r="BB80" s="9"/>
      <c r="BC80" s="9"/>
      <c r="BD80" s="9"/>
      <c r="BE80" s="9"/>
      <c r="BF80" s="68">
        <f t="shared" si="44"/>
        <v>0.47150468739461793</v>
      </c>
      <c r="BG80" s="93">
        <f t="shared" si="44"/>
        <v>0.47150468739461793</v>
      </c>
      <c r="BH80" s="9" t="s">
        <v>89</v>
      </c>
      <c r="BI80" s="792"/>
      <c r="BJ80" s="848">
        <f>IF($CI$70="","",$CI$70)</f>
        <v>0.23852901484480432</v>
      </c>
      <c r="BK80" s="849">
        <f>IF($CI$70="","",$CI$70)</f>
        <v>0.23852901484480432</v>
      </c>
      <c r="BL80" s="9"/>
      <c r="BM80" s="9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557" t="s">
        <v>72</v>
      </c>
      <c r="CC80" s="560">
        <f t="shared" si="37"/>
        <v>1.1917372881355932E-2</v>
      </c>
      <c r="CD80" s="561" t="s">
        <v>21</v>
      </c>
      <c r="CE80" s="565">
        <v>129600</v>
      </c>
      <c r="CF80" s="562">
        <v>0.15</v>
      </c>
      <c r="CG80" s="559">
        <f>Input!C76</f>
        <v>135</v>
      </c>
      <c r="CH80" s="563">
        <v>11328</v>
      </c>
      <c r="CI80" s="626">
        <f t="shared" si="45"/>
        <v>1.1917372881355932E-2</v>
      </c>
      <c r="CJ80" s="2"/>
      <c r="CK80" s="1"/>
    </row>
    <row r="81" spans="20:89" ht="6.75" customHeight="1" thickBot="1">
      <c r="T81" s="9"/>
      <c r="U81" s="9"/>
      <c r="V81" s="9"/>
      <c r="W81" s="98"/>
      <c r="X81" s="98"/>
      <c r="Y81" s="98"/>
      <c r="Z81" s="98"/>
      <c r="AA81" s="87">
        <f>IF($CI$76="","",$CI$76)</f>
        <v>3.3106005429384892E-4</v>
      </c>
      <c r="AB81" s="119">
        <f t="shared" ref="AB81:AF89" si="46">IF($CI$76="","",$CI$76)</f>
        <v>3.3106005429384892E-4</v>
      </c>
      <c r="AC81" s="119">
        <f t="shared" si="46"/>
        <v>3.3106005429384892E-4</v>
      </c>
      <c r="AD81" s="119">
        <f t="shared" si="46"/>
        <v>3.3106005429384892E-4</v>
      </c>
      <c r="AE81" s="119">
        <f t="shared" si="46"/>
        <v>3.3106005429384892E-4</v>
      </c>
      <c r="AF81" s="120">
        <f t="shared" si="46"/>
        <v>3.3106005429384892E-4</v>
      </c>
      <c r="AG81" s="98"/>
      <c r="AH81" s="98"/>
      <c r="AI81" s="98"/>
      <c r="AJ81" s="98"/>
      <c r="AK81" s="98"/>
      <c r="AL81" s="9"/>
      <c r="AM81" s="9"/>
      <c r="AN81" s="87">
        <f>IF($CI$73="","",$CI$73)</f>
        <v>2.7142216240466577E-2</v>
      </c>
      <c r="AO81" s="455">
        <f t="shared" ref="AO81:AQ81" si="47">IF($CI$73="","",$CI$73)</f>
        <v>2.7142216240466577E-2</v>
      </c>
      <c r="AP81" s="425">
        <f t="shared" si="47"/>
        <v>2.7142216240466577E-2</v>
      </c>
      <c r="AQ81" s="120">
        <f t="shared" si="47"/>
        <v>2.7142216240466577E-2</v>
      </c>
      <c r="AR81" s="9"/>
      <c r="AS81" s="87">
        <f>IF($CI$72="","",$CI$72)</f>
        <v>0.15897904654760231</v>
      </c>
      <c r="AT81" s="119">
        <f t="shared" ref="AT81:AV81" si="48">IF($CI$72="","",$CI$72)</f>
        <v>0.15897904654760231</v>
      </c>
      <c r="AU81" s="119">
        <f t="shared" si="48"/>
        <v>0.15897904654760231</v>
      </c>
      <c r="AV81" s="120">
        <f t="shared" si="48"/>
        <v>0.15897904654760231</v>
      </c>
      <c r="AW81" s="9"/>
      <c r="AX81" s="9"/>
      <c r="AY81" s="9"/>
      <c r="AZ81" s="87">
        <f>IF($CI$71="","",$CI$71)</f>
        <v>0.36148910667700768</v>
      </c>
      <c r="BA81" s="119">
        <f t="shared" ref="BA81:BD81" si="49">IF($CI$71="","",$CI$71)</f>
        <v>0.36148910667700768</v>
      </c>
      <c r="BB81" s="119">
        <f t="shared" si="49"/>
        <v>0.36148910667700768</v>
      </c>
      <c r="BC81" s="119">
        <f t="shared" si="49"/>
        <v>0.36148910667700768</v>
      </c>
      <c r="BD81" s="120">
        <f t="shared" si="49"/>
        <v>0.36148910667700768</v>
      </c>
      <c r="BE81" s="14"/>
      <c r="BF81" s="64">
        <f t="shared" si="44"/>
        <v>0.47150468739461793</v>
      </c>
      <c r="BG81" s="89">
        <f t="shared" si="44"/>
        <v>0.47150468739461793</v>
      </c>
      <c r="BH81" s="9"/>
      <c r="BI81" s="82">
        <f>IF($CI$70="","",$CI$70)</f>
        <v>0.23852901484480432</v>
      </c>
      <c r="BJ81" s="46">
        <f>IF($CI$70="","",$CI$70)</f>
        <v>0.23852901484480432</v>
      </c>
      <c r="BK81" s="80">
        <f>IF($CI$70="","",$CI$70)</f>
        <v>0.23852901484480432</v>
      </c>
      <c r="BL81" s="9"/>
      <c r="BM81" s="9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" t="s">
        <v>70</v>
      </c>
      <c r="CC81" s="102">
        <f t="shared" si="37"/>
        <v>1.4756634535285017E-2</v>
      </c>
      <c r="CD81" s="553" t="s">
        <v>22</v>
      </c>
      <c r="CE81" s="107">
        <v>118500</v>
      </c>
      <c r="CF81" s="34">
        <v>0.3</v>
      </c>
      <c r="CG81" s="552">
        <f>Input!C77</f>
        <v>124</v>
      </c>
      <c r="CH81" s="556">
        <v>8403</v>
      </c>
      <c r="CI81" s="101">
        <f t="shared" si="45"/>
        <v>1.4756634535285017E-2</v>
      </c>
      <c r="CJ81" s="2"/>
      <c r="CK81" s="1"/>
    </row>
    <row r="82" spans="20:89" ht="6.75" customHeight="1" thickBot="1">
      <c r="T82" s="9"/>
      <c r="U82" s="9"/>
      <c r="V82" s="9"/>
      <c r="W82" s="98"/>
      <c r="X82" s="98"/>
      <c r="Y82" s="98"/>
      <c r="Z82" s="98"/>
      <c r="AA82" s="43">
        <f t="shared" ref="AA82:AA88" si="50">IF($CI$76="","",$CI$76)</f>
        <v>3.3106005429384892E-4</v>
      </c>
      <c r="AB82" s="44">
        <f t="shared" si="46"/>
        <v>3.3106005429384892E-4</v>
      </c>
      <c r="AC82" s="44">
        <f t="shared" si="46"/>
        <v>3.3106005429384892E-4</v>
      </c>
      <c r="AD82" s="44">
        <f t="shared" si="46"/>
        <v>3.3106005429384892E-4</v>
      </c>
      <c r="AE82" s="44">
        <f t="shared" si="46"/>
        <v>3.3106005429384892E-4</v>
      </c>
      <c r="AF82" s="79">
        <f t="shared" si="46"/>
        <v>3.3106005429384892E-4</v>
      </c>
      <c r="AG82" s="98"/>
      <c r="AH82" s="98"/>
      <c r="AI82" s="98"/>
      <c r="AJ82" s="98"/>
      <c r="AK82" s="98"/>
      <c r="AL82" s="9"/>
      <c r="AM82" s="9"/>
      <c r="AN82" s="43">
        <f t="shared" ref="AN82:AQ83" si="51">IF($CI$73="","",$CI$73)</f>
        <v>2.7142216240466577E-2</v>
      </c>
      <c r="AO82" s="51">
        <f t="shared" si="51"/>
        <v>2.7142216240466577E-2</v>
      </c>
      <c r="AP82" s="49">
        <f t="shared" si="51"/>
        <v>2.7142216240466577E-2</v>
      </c>
      <c r="AQ82" s="79">
        <f t="shared" si="51"/>
        <v>2.7142216240466577E-2</v>
      </c>
      <c r="AR82" s="9"/>
      <c r="AS82" s="43">
        <f t="shared" ref="AS82:AV84" si="52">IF($CI$72="","",$CI$72)</f>
        <v>0.15897904654760231</v>
      </c>
      <c r="AT82" s="44">
        <f t="shared" si="52"/>
        <v>0.15897904654760231</v>
      </c>
      <c r="AU82" s="44">
        <f t="shared" si="52"/>
        <v>0.15897904654760231</v>
      </c>
      <c r="AV82" s="79">
        <f t="shared" si="52"/>
        <v>0.15897904654760231</v>
      </c>
      <c r="AW82" s="9"/>
      <c r="AX82" s="13"/>
      <c r="AY82" s="9"/>
      <c r="AZ82" s="846">
        <f t="shared" ref="AZ82:BD83" si="53">IF($CI$71="","",$CI$71)</f>
        <v>0.36148910667700768</v>
      </c>
      <c r="BA82" s="44">
        <f t="shared" si="53"/>
        <v>0.36148910667700768</v>
      </c>
      <c r="BB82" s="44">
        <f t="shared" si="53"/>
        <v>0.36148910667700768</v>
      </c>
      <c r="BC82" s="44">
        <f t="shared" si="53"/>
        <v>0.36148910667700768</v>
      </c>
      <c r="BD82" s="79">
        <f t="shared" si="53"/>
        <v>0.36148910667700768</v>
      </c>
      <c r="BE82" s="449"/>
      <c r="BF82" s="442"/>
      <c r="BG82" s="9"/>
      <c r="BH82" s="9"/>
      <c r="BI82" s="9"/>
      <c r="BJ82" s="9"/>
      <c r="BK82" s="9"/>
      <c r="BL82" s="36"/>
      <c r="BM82" s="36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" t="s">
        <v>71</v>
      </c>
      <c r="CC82" s="102">
        <f t="shared" si="37"/>
        <v>1.3572510468949542E-2</v>
      </c>
      <c r="CD82" s="553" t="s">
        <v>23</v>
      </c>
      <c r="CE82" s="107">
        <v>71000</v>
      </c>
      <c r="CF82" s="34">
        <v>0.76</v>
      </c>
      <c r="CG82" s="552">
        <f>Input!C78</f>
        <v>457</v>
      </c>
      <c r="CH82" s="556">
        <v>33671</v>
      </c>
      <c r="CI82" s="101">
        <f t="shared" si="45"/>
        <v>1.3572510468949542E-2</v>
      </c>
      <c r="CJ82" s="2"/>
      <c r="CK82" s="1"/>
    </row>
    <row r="83" spans="20:89" ht="6.75" customHeight="1" thickBot="1">
      <c r="T83" s="9"/>
      <c r="U83" s="9"/>
      <c r="V83" s="9"/>
      <c r="W83" s="98"/>
      <c r="X83" s="98"/>
      <c r="Y83" s="98"/>
      <c r="Z83" s="98"/>
      <c r="AA83" s="43">
        <f t="shared" si="50"/>
        <v>3.3106005429384892E-4</v>
      </c>
      <c r="AB83" s="44">
        <f t="shared" si="46"/>
        <v>3.3106005429384892E-4</v>
      </c>
      <c r="AC83" s="44">
        <f t="shared" si="46"/>
        <v>3.3106005429384892E-4</v>
      </c>
      <c r="AD83" s="44">
        <f t="shared" si="46"/>
        <v>3.3106005429384892E-4</v>
      </c>
      <c r="AE83" s="44">
        <f t="shared" si="46"/>
        <v>3.3106005429384892E-4</v>
      </c>
      <c r="AF83" s="79">
        <f t="shared" si="46"/>
        <v>3.3106005429384892E-4</v>
      </c>
      <c r="AG83" s="98"/>
      <c r="AH83" s="98"/>
      <c r="AI83" s="98"/>
      <c r="AJ83" s="98"/>
      <c r="AK83" s="98"/>
      <c r="AL83" s="9"/>
      <c r="AM83" s="9"/>
      <c r="AN83" s="45">
        <f t="shared" si="51"/>
        <v>2.7142216240466577E-2</v>
      </c>
      <c r="AO83" s="52">
        <f t="shared" si="51"/>
        <v>2.7142216240466577E-2</v>
      </c>
      <c r="AP83" s="50">
        <f t="shared" si="51"/>
        <v>2.7142216240466577E-2</v>
      </c>
      <c r="AQ83" s="80">
        <f t="shared" si="51"/>
        <v>2.7142216240466577E-2</v>
      </c>
      <c r="AR83" s="9"/>
      <c r="AS83" s="45">
        <f t="shared" si="52"/>
        <v>0.15897904654760231</v>
      </c>
      <c r="AT83" s="46">
        <f t="shared" si="52"/>
        <v>0.15897904654760231</v>
      </c>
      <c r="AU83" s="46">
        <f t="shared" si="52"/>
        <v>0.15897904654760231</v>
      </c>
      <c r="AV83" s="141">
        <f t="shared" si="52"/>
        <v>0.15897904654760231</v>
      </c>
      <c r="AW83" s="9"/>
      <c r="AX83" s="13"/>
      <c r="AY83" s="9"/>
      <c r="AZ83" s="847">
        <f t="shared" si="53"/>
        <v>0.36148910667700768</v>
      </c>
      <c r="BA83" s="46">
        <f t="shared" si="53"/>
        <v>0.36148910667700768</v>
      </c>
      <c r="BB83" s="46">
        <f t="shared" si="53"/>
        <v>0.36148910667700768</v>
      </c>
      <c r="BC83" s="46">
        <f t="shared" si="53"/>
        <v>0.36148910667700768</v>
      </c>
      <c r="BD83" s="80">
        <f t="shared" si="53"/>
        <v>0.36148910667700768</v>
      </c>
      <c r="BE83" s="450"/>
      <c r="BF83" s="444"/>
      <c r="BG83" s="81">
        <f>IF($CI$74="","",$CI$74)</f>
        <v>0.26820691468384383</v>
      </c>
      <c r="BH83" s="451">
        <f t="shared" ref="BH83:BL83" si="54">IF($CI$74="","",$CI$74)</f>
        <v>0.26820691468384383</v>
      </c>
      <c r="BI83" s="451">
        <f t="shared" si="54"/>
        <v>0.26820691468384383</v>
      </c>
      <c r="BJ83" s="451">
        <f t="shared" si="54"/>
        <v>0.26820691468384383</v>
      </c>
      <c r="BK83" s="452">
        <f t="shared" si="54"/>
        <v>0.26820691468384383</v>
      </c>
      <c r="BL83" s="142">
        <f t="shared" si="54"/>
        <v>0.26820691468384383</v>
      </c>
      <c r="BM83" s="109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" t="s">
        <v>52</v>
      </c>
      <c r="CC83" s="102">
        <f t="shared" si="37"/>
        <v>6.6886526949003378E-2</v>
      </c>
      <c r="CD83" s="553" t="s">
        <v>24</v>
      </c>
      <c r="CE83" s="107">
        <v>637700</v>
      </c>
      <c r="CF83" s="34">
        <v>0.84</v>
      </c>
      <c r="CG83" s="552">
        <f>Input!C79</f>
        <v>6916</v>
      </c>
      <c r="CH83" s="556">
        <v>103399</v>
      </c>
      <c r="CI83" s="101">
        <f t="shared" si="45"/>
        <v>6.6886526949003378E-2</v>
      </c>
      <c r="CJ83" s="2"/>
      <c r="CK83" s="1"/>
    </row>
    <row r="84" spans="20:89" ht="6.75" customHeight="1" thickBot="1">
      <c r="T84" s="9"/>
      <c r="U84" s="9"/>
      <c r="V84" s="9"/>
      <c r="W84" s="98"/>
      <c r="X84" s="98"/>
      <c r="Y84" s="98"/>
      <c r="Z84" s="98"/>
      <c r="AA84" s="43">
        <f t="shared" si="50"/>
        <v>3.3106005429384892E-4</v>
      </c>
      <c r="AB84" s="44">
        <f t="shared" si="46"/>
        <v>3.3106005429384892E-4</v>
      </c>
      <c r="AC84" s="44">
        <f t="shared" si="46"/>
        <v>3.3106005429384892E-4</v>
      </c>
      <c r="AD84" s="44">
        <f t="shared" si="46"/>
        <v>3.3106005429384892E-4</v>
      </c>
      <c r="AE84" s="44">
        <f t="shared" si="46"/>
        <v>3.3106005429384892E-4</v>
      </c>
      <c r="AF84" s="79">
        <f t="shared" si="46"/>
        <v>3.3106005429384892E-4</v>
      </c>
      <c r="AG84" s="98"/>
      <c r="AH84" s="98"/>
      <c r="AI84" s="98"/>
      <c r="AJ84" s="19"/>
      <c r="AK84" s="19"/>
      <c r="AL84" s="9"/>
      <c r="AM84" s="9"/>
      <c r="AN84" s="9"/>
      <c r="AO84" s="9"/>
      <c r="AP84" s="12"/>
      <c r="AQ84" s="9"/>
      <c r="AR84" s="9"/>
      <c r="AS84" s="9"/>
      <c r="AT84" s="9"/>
      <c r="AU84" s="9"/>
      <c r="AV84" s="63">
        <f t="shared" si="52"/>
        <v>0.15897904654760231</v>
      </c>
      <c r="AW84" s="9"/>
      <c r="AX84" s="13"/>
      <c r="AY84" s="9"/>
      <c r="AZ84" s="9"/>
      <c r="BA84" s="9"/>
      <c r="BB84" s="9"/>
      <c r="BC84" s="8"/>
      <c r="BD84" s="8"/>
      <c r="BE84" s="443"/>
      <c r="BF84" s="444"/>
      <c r="BG84" s="68">
        <f t="shared" ref="BG84:BL86" si="55">IF($CI$74="","",$CI$74)</f>
        <v>0.26820691468384383</v>
      </c>
      <c r="BH84" s="83">
        <f t="shared" si="55"/>
        <v>0.26820691468384383</v>
      </c>
      <c r="BI84" s="83">
        <f t="shared" si="55"/>
        <v>0.26820691468384383</v>
      </c>
      <c r="BJ84" s="83">
        <f t="shared" si="55"/>
        <v>0.26820691468384383</v>
      </c>
      <c r="BK84" s="453">
        <f t="shared" si="55"/>
        <v>0.26820691468384383</v>
      </c>
      <c r="BL84" s="89">
        <f t="shared" si="55"/>
        <v>0.26820691468384383</v>
      </c>
      <c r="BM84" s="345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" t="s">
        <v>338</v>
      </c>
      <c r="CC84" s="102">
        <f t="shared" si="37"/>
        <v>0.10542540073982737</v>
      </c>
      <c r="CD84" s="553" t="s">
        <v>126</v>
      </c>
      <c r="CE84" s="107">
        <v>6887</v>
      </c>
      <c r="CF84" s="34">
        <v>1</v>
      </c>
      <c r="CG84" s="552">
        <f>Input!C80</f>
        <v>342</v>
      </c>
      <c r="CH84" s="556">
        <v>3244</v>
      </c>
      <c r="CI84" s="101">
        <f t="shared" si="45"/>
        <v>0.10542540073982737</v>
      </c>
      <c r="CJ84" s="2"/>
      <c r="CK84" s="1"/>
    </row>
    <row r="85" spans="20:89" ht="6.75" customHeight="1">
      <c r="T85" s="9"/>
      <c r="U85" s="9"/>
      <c r="V85" s="9"/>
      <c r="W85" s="98"/>
      <c r="X85" s="98"/>
      <c r="Y85" s="98"/>
      <c r="Z85" s="98"/>
      <c r="AA85" s="43">
        <f t="shared" si="50"/>
        <v>3.3106005429384892E-4</v>
      </c>
      <c r="AB85" s="44">
        <f t="shared" si="46"/>
        <v>3.3106005429384892E-4</v>
      </c>
      <c r="AC85" s="44">
        <f t="shared" si="46"/>
        <v>3.3106005429384892E-4</v>
      </c>
      <c r="AD85" s="44">
        <f t="shared" si="46"/>
        <v>3.3106005429384892E-4</v>
      </c>
      <c r="AE85" s="44">
        <f t="shared" si="46"/>
        <v>3.3106005429384892E-4</v>
      </c>
      <c r="AF85" s="79">
        <f t="shared" si="46"/>
        <v>3.3106005429384892E-4</v>
      </c>
      <c r="AG85" s="98"/>
      <c r="AH85" s="98"/>
      <c r="AI85" s="98"/>
      <c r="AJ85" s="19"/>
      <c r="AK85" s="19"/>
      <c r="AL85" s="9"/>
      <c r="AM85" s="9"/>
      <c r="AN85" s="9"/>
      <c r="AO85" s="9"/>
      <c r="AP85" s="12"/>
      <c r="AQ85" s="9"/>
      <c r="AR85" s="9"/>
      <c r="AS85" s="9"/>
      <c r="AT85" s="9"/>
      <c r="AU85" s="9"/>
      <c r="AV85" s="9"/>
      <c r="AW85" s="9"/>
      <c r="AX85" s="13"/>
      <c r="AY85" s="9"/>
      <c r="AZ85" s="9"/>
      <c r="BA85" s="9"/>
      <c r="BB85" s="9"/>
      <c r="BC85" s="9"/>
      <c r="BD85" s="9"/>
      <c r="BE85" s="445" t="s">
        <v>87</v>
      </c>
      <c r="BF85" s="444"/>
      <c r="BG85" s="68">
        <f t="shared" si="55"/>
        <v>0.26820691468384383</v>
      </c>
      <c r="BH85" s="83">
        <f t="shared" si="55"/>
        <v>0.26820691468384383</v>
      </c>
      <c r="BI85" s="83">
        <f t="shared" si="55"/>
        <v>0.26820691468384383</v>
      </c>
      <c r="BJ85" s="83">
        <f t="shared" si="55"/>
        <v>0.26820691468384383</v>
      </c>
      <c r="BK85" s="93">
        <f t="shared" si="55"/>
        <v>0.26820691468384383</v>
      </c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557" t="s">
        <v>125</v>
      </c>
      <c r="CC85" s="560">
        <f t="shared" si="37"/>
        <v>0.11736641221374046</v>
      </c>
      <c r="CD85" s="561" t="s">
        <v>127</v>
      </c>
      <c r="CE85" s="565">
        <v>762</v>
      </c>
      <c r="CF85" s="562">
        <v>1</v>
      </c>
      <c r="CG85" s="559">
        <f>Input!C81</f>
        <v>1107</v>
      </c>
      <c r="CH85" s="563">
        <v>9432</v>
      </c>
      <c r="CI85" s="626">
        <f t="shared" si="45"/>
        <v>0.11736641221374046</v>
      </c>
      <c r="CJ85" s="2"/>
      <c r="CK85" s="1"/>
    </row>
    <row r="86" spans="20:89" ht="6.75" customHeight="1" thickBot="1">
      <c r="T86" s="9"/>
      <c r="U86" s="9"/>
      <c r="V86" s="9"/>
      <c r="W86" s="98"/>
      <c r="X86" s="98"/>
      <c r="Y86" s="98"/>
      <c r="Z86" s="98"/>
      <c r="AA86" s="43">
        <f t="shared" si="50"/>
        <v>3.3106005429384892E-4</v>
      </c>
      <c r="AB86" s="44">
        <f t="shared" si="46"/>
        <v>3.3106005429384892E-4</v>
      </c>
      <c r="AC86" s="44">
        <f t="shared" si="46"/>
        <v>3.3106005429384892E-4</v>
      </c>
      <c r="AD86" s="44">
        <f t="shared" si="46"/>
        <v>3.3106005429384892E-4</v>
      </c>
      <c r="AE86" s="44">
        <f t="shared" si="46"/>
        <v>3.3106005429384892E-4</v>
      </c>
      <c r="AF86" s="79">
        <f t="shared" si="46"/>
        <v>3.3106005429384892E-4</v>
      </c>
      <c r="AG86" s="98"/>
      <c r="AH86" s="98"/>
      <c r="AI86" s="98"/>
      <c r="AJ86" s="19"/>
      <c r="AK86" s="19"/>
      <c r="AL86" s="9"/>
      <c r="AM86" s="9"/>
      <c r="AN86" s="9"/>
      <c r="AO86" s="9"/>
      <c r="AP86" s="12"/>
      <c r="AQ86" s="9"/>
      <c r="AR86" s="9"/>
      <c r="AS86" s="9"/>
      <c r="AT86" s="9"/>
      <c r="AU86" s="9"/>
      <c r="AV86" s="9"/>
      <c r="AW86" s="9"/>
      <c r="AX86" s="16"/>
      <c r="AY86" s="9"/>
      <c r="AZ86" s="9"/>
      <c r="BA86" s="9"/>
      <c r="BB86" s="9"/>
      <c r="BC86" s="9"/>
      <c r="BD86" s="9"/>
      <c r="BE86" s="445"/>
      <c r="BF86" s="444"/>
      <c r="BG86" s="64">
        <f t="shared" si="55"/>
        <v>0.26820691468384383</v>
      </c>
      <c r="BH86" s="65">
        <f t="shared" si="55"/>
        <v>0.26820691468384383</v>
      </c>
      <c r="BI86" s="65">
        <f t="shared" si="55"/>
        <v>0.26820691468384383</v>
      </c>
      <c r="BJ86" s="65">
        <f t="shared" si="55"/>
        <v>0.26820691468384383</v>
      </c>
      <c r="BK86" s="89">
        <f t="shared" si="55"/>
        <v>0.26820691468384383</v>
      </c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" t="s">
        <v>53</v>
      </c>
      <c r="CC86" s="102">
        <f t="shared" si="37"/>
        <v>7.7599163562700121E-2</v>
      </c>
      <c r="CD86" s="553" t="s">
        <v>2</v>
      </c>
      <c r="CE86" s="107">
        <v>191868</v>
      </c>
      <c r="CF86" s="34">
        <v>0.85</v>
      </c>
      <c r="CG86" s="552">
        <f>Input!C82</f>
        <v>2375</v>
      </c>
      <c r="CH86" s="556">
        <v>30606</v>
      </c>
      <c r="CI86" s="101">
        <f t="shared" si="45"/>
        <v>7.7599163562700121E-2</v>
      </c>
      <c r="CJ86" s="2"/>
      <c r="CK86" s="1"/>
    </row>
    <row r="87" spans="20:89" ht="7.35" customHeight="1" thickBot="1">
      <c r="T87" s="9"/>
      <c r="U87" s="9"/>
      <c r="V87" s="9"/>
      <c r="W87" s="98"/>
      <c r="X87" s="98"/>
      <c r="Y87" s="98"/>
      <c r="Z87" s="98"/>
      <c r="AA87" s="43">
        <f t="shared" si="50"/>
        <v>3.3106005429384892E-4</v>
      </c>
      <c r="AB87" s="44">
        <f t="shared" si="46"/>
        <v>3.3106005429384892E-4</v>
      </c>
      <c r="AC87" s="44">
        <f t="shared" si="46"/>
        <v>3.3106005429384892E-4</v>
      </c>
      <c r="AD87" s="44">
        <f t="shared" si="46"/>
        <v>3.3106005429384892E-4</v>
      </c>
      <c r="AE87" s="44">
        <f t="shared" si="46"/>
        <v>3.3106005429384892E-4</v>
      </c>
      <c r="AF87" s="79">
        <f t="shared" si="46"/>
        <v>3.3106005429384892E-4</v>
      </c>
      <c r="AG87" s="98"/>
      <c r="AH87" s="98"/>
      <c r="AI87" s="98"/>
      <c r="AJ87" s="19"/>
      <c r="AK87" s="19"/>
      <c r="AL87" s="9"/>
      <c r="AM87" s="9"/>
      <c r="AN87" s="9"/>
      <c r="AO87" s="9"/>
      <c r="AP87" s="12"/>
      <c r="AQ87" s="9"/>
      <c r="AR87" s="9"/>
      <c r="AS87" s="9"/>
      <c r="AT87" s="9"/>
      <c r="AU87" s="9"/>
      <c r="AV87" s="9"/>
      <c r="AW87" s="9"/>
      <c r="AX87" s="9"/>
      <c r="AY87" s="16"/>
      <c r="AZ87" s="9"/>
      <c r="BA87" s="9"/>
      <c r="BB87" s="9"/>
      <c r="BC87" s="9"/>
      <c r="BD87" s="9"/>
      <c r="BE87" s="445"/>
      <c r="BF87" s="446"/>
      <c r="BG87" s="9"/>
      <c r="BH87" s="9"/>
      <c r="BI87" s="9"/>
      <c r="BJ87" s="9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" t="s">
        <v>54</v>
      </c>
      <c r="CC87" s="102">
        <f t="shared" si="37"/>
        <v>0.20193732193732195</v>
      </c>
      <c r="CD87" s="553" t="s">
        <v>25</v>
      </c>
      <c r="CE87" s="107">
        <v>192600</v>
      </c>
      <c r="CF87" s="34">
        <v>0.4</v>
      </c>
      <c r="CG87" s="552">
        <f>Input!C83</f>
        <v>7088</v>
      </c>
      <c r="CH87" s="556">
        <v>35100</v>
      </c>
      <c r="CI87" s="101">
        <f t="shared" si="45"/>
        <v>0.20193732193732195</v>
      </c>
      <c r="CJ87" s="2"/>
      <c r="CK87" s="1"/>
    </row>
    <row r="88" spans="20:89" ht="7.35" customHeight="1" thickBot="1">
      <c r="T88" s="9"/>
      <c r="U88" s="9"/>
      <c r="V88" s="9"/>
      <c r="W88" s="98"/>
      <c r="X88" s="98"/>
      <c r="Y88" s="98"/>
      <c r="Z88" s="98"/>
      <c r="AA88" s="45">
        <f t="shared" si="50"/>
        <v>3.3106005429384892E-4</v>
      </c>
      <c r="AB88" s="46">
        <f t="shared" si="46"/>
        <v>3.3106005429384892E-4</v>
      </c>
      <c r="AC88" s="46">
        <f t="shared" si="46"/>
        <v>3.3106005429384892E-4</v>
      </c>
      <c r="AD88" s="47">
        <f t="shared" si="46"/>
        <v>3.3106005429384892E-4</v>
      </c>
      <c r="AE88" s="47">
        <f t="shared" si="46"/>
        <v>3.3106005429384892E-4</v>
      </c>
      <c r="AF88" s="141">
        <f t="shared" si="46"/>
        <v>3.3106005429384892E-4</v>
      </c>
      <c r="AG88" s="98"/>
      <c r="AH88" s="98"/>
      <c r="AI88" s="98"/>
      <c r="AJ88" s="19"/>
      <c r="AK88" s="19"/>
      <c r="AL88" s="9"/>
      <c r="AM88" s="9"/>
      <c r="AN88" s="9"/>
      <c r="AO88" s="9"/>
      <c r="AP88" s="12"/>
      <c r="AQ88" s="9"/>
      <c r="AR88" s="9"/>
      <c r="AS88" s="9"/>
      <c r="AT88" s="9"/>
      <c r="AU88" s="9"/>
      <c r="AV88" s="9"/>
      <c r="AW88" s="9"/>
      <c r="AX88" s="9"/>
      <c r="AY88" s="9"/>
      <c r="AZ88" s="16"/>
      <c r="BA88" s="9"/>
      <c r="BB88" s="9"/>
      <c r="BC88" s="9"/>
      <c r="BD88" s="9"/>
      <c r="BE88" s="447"/>
      <c r="BF88" s="448"/>
      <c r="BG88" s="441">
        <f>IF($CI$75="","",$CI$75)</f>
        <v>6.331791143423661E-2</v>
      </c>
      <c r="BH88" s="119">
        <f t="shared" ref="BH88:BI90" si="56">IF($CI$75="","",$CI$75)</f>
        <v>6.331791143423661E-2</v>
      </c>
      <c r="BI88" s="120">
        <f t="shared" si="56"/>
        <v>6.331791143423661E-2</v>
      </c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" t="s">
        <v>65</v>
      </c>
      <c r="CC88" s="102">
        <f t="shared" si="37"/>
        <v>7.8133577310155536E-2</v>
      </c>
      <c r="CD88" s="553" t="s">
        <v>6</v>
      </c>
      <c r="CE88" s="107">
        <v>39800</v>
      </c>
      <c r="CF88" s="34">
        <v>0.78</v>
      </c>
      <c r="CG88" s="552">
        <f>Input!C84</f>
        <v>427</v>
      </c>
      <c r="CH88" s="556">
        <v>5465</v>
      </c>
      <c r="CI88" s="101">
        <f t="shared" si="45"/>
        <v>7.8133577310155536E-2</v>
      </c>
      <c r="CJ88" s="2"/>
      <c r="CK88" s="1"/>
    </row>
    <row r="89" spans="20:89" ht="7.35" customHeight="1" thickBot="1">
      <c r="T89" s="9"/>
      <c r="U89" s="9"/>
      <c r="V89" s="9"/>
      <c r="W89" s="19"/>
      <c r="X89" s="19"/>
      <c r="Y89" s="19"/>
      <c r="Z89" s="98"/>
      <c r="AA89" s="9"/>
      <c r="AB89" s="9"/>
      <c r="AC89" s="9"/>
      <c r="AD89" s="45">
        <f t="shared" si="46"/>
        <v>3.3106005429384892E-4</v>
      </c>
      <c r="AE89" s="46">
        <f t="shared" si="46"/>
        <v>3.3106005429384892E-4</v>
      </c>
      <c r="AF89" s="80">
        <f t="shared" si="46"/>
        <v>3.3106005429384892E-4</v>
      </c>
      <c r="AG89" s="98"/>
      <c r="AH89" s="98"/>
      <c r="AI89" s="98"/>
      <c r="AJ89" s="19"/>
      <c r="AK89" s="19"/>
      <c r="AL89" s="9"/>
      <c r="AM89" s="9"/>
      <c r="AN89" s="9"/>
      <c r="AO89" s="9"/>
      <c r="AP89" s="17"/>
      <c r="AQ89" s="114"/>
      <c r="AR89" s="9"/>
      <c r="AS89" s="9"/>
      <c r="AT89" s="9" t="s">
        <v>67</v>
      </c>
      <c r="AU89" s="9"/>
      <c r="AV89" s="9"/>
      <c r="AW89" s="9"/>
      <c r="AX89" s="9"/>
      <c r="AY89" s="9"/>
      <c r="AZ89" s="9"/>
      <c r="BA89" s="18"/>
      <c r="BB89" s="18"/>
      <c r="BC89" s="16"/>
      <c r="BD89" s="9"/>
      <c r="BE89" s="9"/>
      <c r="BF89" s="9" t="s">
        <v>88</v>
      </c>
      <c r="BG89" s="9"/>
      <c r="BH89" s="45">
        <f t="shared" si="56"/>
        <v>6.331791143423661E-2</v>
      </c>
      <c r="BI89" s="141">
        <f t="shared" si="56"/>
        <v>6.331791143423661E-2</v>
      </c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" t="s">
        <v>55</v>
      </c>
      <c r="CC89" s="102">
        <f t="shared" si="37"/>
        <v>8.6142322097378279E-2</v>
      </c>
      <c r="CD89" s="553" t="s">
        <v>26</v>
      </c>
      <c r="CE89" s="107">
        <v>35300</v>
      </c>
      <c r="CF89" s="34">
        <v>0.45</v>
      </c>
      <c r="CG89" s="552">
        <f>Input!C85</f>
        <v>1656</v>
      </c>
      <c r="CH89" s="556">
        <v>19224</v>
      </c>
      <c r="CI89" s="101">
        <f t="shared" si="45"/>
        <v>8.6142322097378279E-2</v>
      </c>
      <c r="CJ89" s="2"/>
      <c r="CK89" s="1"/>
    </row>
    <row r="90" spans="20:89" ht="7.5" customHeight="1" thickBot="1">
      <c r="T90" s="9"/>
      <c r="U90" s="129"/>
      <c r="V90" s="130"/>
      <c r="W90" s="19"/>
      <c r="X90" s="19"/>
      <c r="Y90" s="16"/>
      <c r="Z90" s="9"/>
      <c r="AA90" s="19"/>
      <c r="AB90" s="19"/>
      <c r="AC90" s="19"/>
      <c r="AD90" s="9"/>
      <c r="AE90" s="9"/>
      <c r="AF90" s="9"/>
      <c r="AG90" s="9"/>
      <c r="AH90" s="9"/>
      <c r="AI90" s="9"/>
      <c r="AJ90" s="9"/>
      <c r="AK90" s="9"/>
      <c r="AL90" s="9"/>
      <c r="AM90" s="9" t="s">
        <v>97</v>
      </c>
      <c r="AN90" s="9"/>
      <c r="AO90" s="9"/>
      <c r="AP90" s="9"/>
      <c r="AQ90" s="87">
        <f>IF($CI$77="","",$CI$77)</f>
        <v>1.854529452442321E-2</v>
      </c>
      <c r="AR90" s="119">
        <f t="shared" ref="AR90:AW91" si="57">IF($CI$77="","",$CI$77)</f>
        <v>1.854529452442321E-2</v>
      </c>
      <c r="AS90" s="119">
        <f t="shared" si="57"/>
        <v>1.854529452442321E-2</v>
      </c>
      <c r="AT90" s="119">
        <f t="shared" si="57"/>
        <v>1.854529452442321E-2</v>
      </c>
      <c r="AU90" s="119">
        <f t="shared" si="57"/>
        <v>1.854529452442321E-2</v>
      </c>
      <c r="AV90" s="119">
        <f t="shared" si="57"/>
        <v>1.854529452442321E-2</v>
      </c>
      <c r="AW90" s="120">
        <f t="shared" si="57"/>
        <v>1.854529452442321E-2</v>
      </c>
      <c r="AX90" s="652"/>
      <c r="AY90" s="653"/>
      <c r="AZ90" s="9"/>
      <c r="BA90" s="9"/>
      <c r="BB90" s="9"/>
      <c r="BC90" s="9"/>
      <c r="BD90" s="113"/>
      <c r="BE90" s="9"/>
      <c r="BF90" s="9"/>
      <c r="BG90" s="9"/>
      <c r="BH90" s="9"/>
      <c r="BI90" s="63">
        <f t="shared" si="56"/>
        <v>6.331791143423661E-2</v>
      </c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557" t="s">
        <v>56</v>
      </c>
      <c r="CC90" s="560">
        <f t="shared" si="37"/>
        <v>0.27193985226873024</v>
      </c>
      <c r="CD90" s="561" t="s">
        <v>27</v>
      </c>
      <c r="CE90" s="565">
        <v>26300</v>
      </c>
      <c r="CF90" s="562">
        <v>0.19</v>
      </c>
      <c r="CG90" s="559">
        <f>Input!C86</f>
        <v>6185</v>
      </c>
      <c r="CH90" s="563">
        <v>22744</v>
      </c>
      <c r="CI90" s="626">
        <f t="shared" si="45"/>
        <v>0.27193985226873024</v>
      </c>
      <c r="CJ90" s="2"/>
      <c r="CK90" s="1"/>
    </row>
    <row r="91" spans="20:89" ht="7.35" customHeight="1" thickBot="1">
      <c r="T91" s="9"/>
      <c r="U91" s="9"/>
      <c r="V91" s="9"/>
      <c r="W91" s="339" t="s">
        <v>119</v>
      </c>
      <c r="X91" s="104"/>
      <c r="Y91" s="9"/>
      <c r="Z91" s="18"/>
      <c r="AA91" s="18" t="s">
        <v>69</v>
      </c>
      <c r="AB91" s="18"/>
      <c r="AC91" s="18"/>
      <c r="AD91" s="18"/>
      <c r="AE91" s="18"/>
      <c r="AF91" s="16"/>
      <c r="AG91" s="9"/>
      <c r="AH91" s="9"/>
      <c r="AI91" s="9"/>
      <c r="AJ91" s="87">
        <f t="shared" ref="AJ91:AO91" si="58">IF($CI$78="","",$CI$78)</f>
        <v>5.6932966023875119E-3</v>
      </c>
      <c r="AK91" s="119">
        <f t="shared" si="58"/>
        <v>5.6932966023875119E-3</v>
      </c>
      <c r="AL91" s="119">
        <f t="shared" si="58"/>
        <v>5.6932966023875119E-3</v>
      </c>
      <c r="AM91" s="119">
        <f t="shared" si="58"/>
        <v>5.6932966023875119E-3</v>
      </c>
      <c r="AN91" s="119">
        <f t="shared" si="58"/>
        <v>5.6932966023875119E-3</v>
      </c>
      <c r="AO91" s="120">
        <f t="shared" si="58"/>
        <v>5.6932966023875119E-3</v>
      </c>
      <c r="AP91" s="126"/>
      <c r="AQ91" s="45">
        <f>IF($CI$77="","",$CI$77)</f>
        <v>1.854529452442321E-2</v>
      </c>
      <c r="AR91" s="46">
        <f t="shared" si="57"/>
        <v>1.854529452442321E-2</v>
      </c>
      <c r="AS91" s="46">
        <f t="shared" si="57"/>
        <v>1.854529452442321E-2</v>
      </c>
      <c r="AT91" s="46">
        <f t="shared" si="57"/>
        <v>1.854529452442321E-2</v>
      </c>
      <c r="AU91" s="46">
        <f t="shared" si="57"/>
        <v>1.854529452442321E-2</v>
      </c>
      <c r="AV91" s="46">
        <f t="shared" si="57"/>
        <v>1.854529452442321E-2</v>
      </c>
      <c r="AW91" s="80">
        <f t="shared" si="57"/>
        <v>1.854529452442321E-2</v>
      </c>
      <c r="AX91" s="654"/>
      <c r="AY91" s="655" t="s">
        <v>52</v>
      </c>
      <c r="AZ91" s="19"/>
      <c r="BA91" s="9"/>
      <c r="BB91" s="9"/>
      <c r="BC91" s="9"/>
      <c r="BD91" s="9"/>
      <c r="BE91" s="16"/>
      <c r="BF91" s="9" t="s">
        <v>338</v>
      </c>
      <c r="BG91" s="9"/>
      <c r="BH91" s="9"/>
      <c r="BI91" s="9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" t="s">
        <v>57</v>
      </c>
      <c r="CC91" s="102">
        <f t="shared" si="37"/>
        <v>7.5131362246098343E-2</v>
      </c>
      <c r="CD91" s="553" t="s">
        <v>4</v>
      </c>
      <c r="CE91" s="107">
        <v>14977</v>
      </c>
      <c r="CF91" s="34">
        <v>1</v>
      </c>
      <c r="CG91" s="552">
        <f>Input!C87</f>
        <v>958</v>
      </c>
      <c r="CH91" s="556">
        <v>12751</v>
      </c>
      <c r="CI91" s="101">
        <f t="shared" si="45"/>
        <v>7.5131362246098343E-2</v>
      </c>
      <c r="CJ91" s="2"/>
      <c r="CK91" s="1"/>
    </row>
    <row r="92" spans="20:89" ht="7.35" customHeight="1" thickTop="1" thickBot="1">
      <c r="T92" s="9"/>
      <c r="U92" s="9"/>
      <c r="V92" s="9"/>
      <c r="W92" s="98"/>
      <c r="X92" s="98"/>
      <c r="Y92" s="675"/>
      <c r="Z92" s="9"/>
      <c r="AA92" s="87">
        <f>IF($CI$79="","",$CI$79)</f>
        <v>1.5137180700094607E-3</v>
      </c>
      <c r="AB92" s="119">
        <f t="shared" ref="AB92:AC100" si="59">IF($CI$79="","",$CI$79)</f>
        <v>1.5137180700094607E-3</v>
      </c>
      <c r="AC92" s="120">
        <f t="shared" si="59"/>
        <v>1.5137180700094607E-3</v>
      </c>
      <c r="AD92" s="9"/>
      <c r="AE92" s="9"/>
      <c r="AF92" s="9"/>
      <c r="AG92" s="16"/>
      <c r="AH92" s="9"/>
      <c r="AI92" s="9"/>
      <c r="AJ92" s="43">
        <f t="shared" ref="AJ92:AO94" si="60">IF($CI$78="","",$CI$78)</f>
        <v>5.6932966023875119E-3</v>
      </c>
      <c r="AK92" s="44">
        <f t="shared" si="60"/>
        <v>5.6932966023875119E-3</v>
      </c>
      <c r="AL92" s="44">
        <f t="shared" si="60"/>
        <v>5.6932966023875119E-3</v>
      </c>
      <c r="AM92" s="44">
        <f t="shared" si="60"/>
        <v>5.6932966023875119E-3</v>
      </c>
      <c r="AN92" s="44">
        <f t="shared" si="60"/>
        <v>5.6932966023875119E-3</v>
      </c>
      <c r="AO92" s="79">
        <f t="shared" si="60"/>
        <v>5.6932966023875119E-3</v>
      </c>
      <c r="AP92" s="127"/>
      <c r="AQ92" s="19"/>
      <c r="AR92" s="861">
        <f>IF($CI$83="","",$CI$83)</f>
        <v>6.6886526949003378E-2</v>
      </c>
      <c r="AS92" s="850">
        <f t="shared" ref="AS92:AY100" si="61">IF($CI$83="","",$CI$83)</f>
        <v>6.6886526949003378E-2</v>
      </c>
      <c r="AT92" s="851">
        <f t="shared" si="61"/>
        <v>6.6886526949003378E-2</v>
      </c>
      <c r="AU92" s="851">
        <f t="shared" si="61"/>
        <v>6.6886526949003378E-2</v>
      </c>
      <c r="AV92" s="851">
        <f t="shared" si="61"/>
        <v>6.6886526949003378E-2</v>
      </c>
      <c r="AW92" s="851">
        <f t="shared" si="61"/>
        <v>6.6886526949003378E-2</v>
      </c>
      <c r="AX92" s="851">
        <f t="shared" si="61"/>
        <v>6.6886526949003378E-2</v>
      </c>
      <c r="AY92" s="852">
        <f t="shared" si="61"/>
        <v>6.6886526949003378E-2</v>
      </c>
      <c r="AZ92" s="9"/>
      <c r="BA92" s="19"/>
      <c r="BB92" s="19"/>
      <c r="BC92" s="114" t="s">
        <v>54</v>
      </c>
      <c r="BD92" s="114"/>
      <c r="BE92" s="133"/>
      <c r="BF92" s="63">
        <f>IF($CI$84="","",$CI$84)</f>
        <v>0.10542540073982737</v>
      </c>
      <c r="BG92" s="112"/>
      <c r="BH92" s="690" t="s">
        <v>171</v>
      </c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" t="s">
        <v>58</v>
      </c>
      <c r="CC92" s="102">
        <f t="shared" si="37"/>
        <v>4.2704626334519574E-2</v>
      </c>
      <c r="CD92" s="553" t="s">
        <v>3</v>
      </c>
      <c r="CE92" s="107">
        <v>10102</v>
      </c>
      <c r="CF92" s="34">
        <v>0.22</v>
      </c>
      <c r="CG92" s="552">
        <f>Input!C88</f>
        <v>348</v>
      </c>
      <c r="CH92" s="556">
        <v>8149</v>
      </c>
      <c r="CI92" s="101">
        <f t="shared" si="45"/>
        <v>4.2704626334519574E-2</v>
      </c>
      <c r="CJ92" s="2"/>
      <c r="CK92" s="1"/>
    </row>
    <row r="93" spans="20:89" ht="7.35" customHeight="1" thickBot="1">
      <c r="T93" s="9"/>
      <c r="U93" s="9"/>
      <c r="V93" s="9"/>
      <c r="W93" s="678"/>
      <c r="X93" s="679"/>
      <c r="Y93" s="675"/>
      <c r="Z93" s="9"/>
      <c r="AA93" s="43">
        <f t="shared" ref="AA93:AA100" si="62">IF($CI$79="","",$CI$79)</f>
        <v>1.5137180700094607E-3</v>
      </c>
      <c r="AB93" s="44">
        <f t="shared" si="59"/>
        <v>1.5137180700094607E-3</v>
      </c>
      <c r="AC93" s="79">
        <f t="shared" si="59"/>
        <v>1.5137180700094607E-3</v>
      </c>
      <c r="AD93" s="9"/>
      <c r="AE93" s="9"/>
      <c r="AF93" s="9"/>
      <c r="AG93" s="9"/>
      <c r="AH93" s="16"/>
      <c r="AI93" s="9"/>
      <c r="AJ93" s="43">
        <f t="shared" si="60"/>
        <v>5.6932966023875119E-3</v>
      </c>
      <c r="AK93" s="44">
        <f t="shared" si="60"/>
        <v>5.6932966023875119E-3</v>
      </c>
      <c r="AL93" s="44">
        <f t="shared" si="60"/>
        <v>5.6932966023875119E-3</v>
      </c>
      <c r="AM93" s="44">
        <f t="shared" si="60"/>
        <v>5.6932966023875119E-3</v>
      </c>
      <c r="AN93" s="44">
        <f t="shared" si="60"/>
        <v>5.6932966023875119E-3</v>
      </c>
      <c r="AO93" s="79">
        <f t="shared" si="60"/>
        <v>5.6932966023875119E-3</v>
      </c>
      <c r="AP93" s="127"/>
      <c r="AQ93" s="19"/>
      <c r="AR93" s="856">
        <f t="shared" ref="AR93:AR94" si="63">IF($CI$83="","",$CI$83)</f>
        <v>6.6886526949003378E-2</v>
      </c>
      <c r="AS93" s="853">
        <f t="shared" si="61"/>
        <v>6.6886526949003378E-2</v>
      </c>
      <c r="AT93" s="854">
        <f t="shared" si="61"/>
        <v>6.6886526949003378E-2</v>
      </c>
      <c r="AU93" s="854">
        <f t="shared" si="61"/>
        <v>6.6886526949003378E-2</v>
      </c>
      <c r="AV93" s="854">
        <f t="shared" si="61"/>
        <v>6.6886526949003378E-2</v>
      </c>
      <c r="AW93" s="854">
        <f t="shared" si="61"/>
        <v>6.6886526949003378E-2</v>
      </c>
      <c r="AX93" s="854">
        <f t="shared" si="61"/>
        <v>6.6886526949003378E-2</v>
      </c>
      <c r="AY93" s="855">
        <f t="shared" si="61"/>
        <v>6.6886526949003378E-2</v>
      </c>
      <c r="AZ93" s="9"/>
      <c r="BA93" s="9" t="s">
        <v>53</v>
      </c>
      <c r="BB93" s="116"/>
      <c r="BC93" s="87">
        <f>IF($CI$87="","",$CI$87)</f>
        <v>0.20193732193732195</v>
      </c>
      <c r="BD93" s="119">
        <f t="shared" ref="BD93:BE99" si="64">IF($CI$87="","",$CI$87)</f>
        <v>0.20193732193732195</v>
      </c>
      <c r="BE93" s="120">
        <f t="shared" si="64"/>
        <v>0.20193732193732195</v>
      </c>
      <c r="BF93" s="428"/>
      <c r="BG93" s="56">
        <f>IF($CI$85="","",$CI$85)</f>
        <v>0.11736641221374046</v>
      </c>
      <c r="BH93" s="690" t="s">
        <v>125</v>
      </c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" t="s">
        <v>59</v>
      </c>
      <c r="CC93" s="102">
        <f t="shared" si="37"/>
        <v>6.9667896678966793E-2</v>
      </c>
      <c r="CD93" s="553" t="s">
        <v>5</v>
      </c>
      <c r="CE93" s="107">
        <v>2273</v>
      </c>
      <c r="CF93" s="34">
        <v>1</v>
      </c>
      <c r="CG93" s="552">
        <f>Input!C89</f>
        <v>944</v>
      </c>
      <c r="CH93" s="556">
        <v>13550</v>
      </c>
      <c r="CI93" s="101">
        <f t="shared" si="45"/>
        <v>6.9667896678966793E-2</v>
      </c>
      <c r="CJ93" s="2"/>
      <c r="CK93" s="1"/>
    </row>
    <row r="94" spans="20:89" ht="7.35" customHeight="1" thickBot="1">
      <c r="T94" s="9"/>
      <c r="U94" s="9"/>
      <c r="V94" s="9"/>
      <c r="W94" s="678"/>
      <c r="X94" s="679"/>
      <c r="Y94" s="675"/>
      <c r="Z94" s="9"/>
      <c r="AA94" s="43">
        <f t="shared" si="62"/>
        <v>1.5137180700094607E-3</v>
      </c>
      <c r="AB94" s="44">
        <f t="shared" si="59"/>
        <v>1.5137180700094607E-3</v>
      </c>
      <c r="AC94" s="79">
        <f t="shared" si="59"/>
        <v>1.5137180700094607E-3</v>
      </c>
      <c r="AD94" s="9"/>
      <c r="AE94" s="9"/>
      <c r="AF94" s="9"/>
      <c r="AG94" s="9"/>
      <c r="AH94" s="9"/>
      <c r="AI94" s="18"/>
      <c r="AJ94" s="99">
        <f t="shared" si="60"/>
        <v>5.6932966023875119E-3</v>
      </c>
      <c r="AK94" s="46">
        <f t="shared" si="60"/>
        <v>5.6932966023875119E-3</v>
      </c>
      <c r="AL94" s="46">
        <f t="shared" si="60"/>
        <v>5.6932966023875119E-3</v>
      </c>
      <c r="AM94" s="46">
        <f t="shared" si="60"/>
        <v>5.6932966023875119E-3</v>
      </c>
      <c r="AN94" s="46">
        <f t="shared" si="60"/>
        <v>5.6932966023875119E-3</v>
      </c>
      <c r="AO94" s="80">
        <f t="shared" si="60"/>
        <v>5.6932966023875119E-3</v>
      </c>
      <c r="AP94" s="127"/>
      <c r="AQ94" s="19"/>
      <c r="AR94" s="847">
        <f t="shared" si="63"/>
        <v>6.6886526949003378E-2</v>
      </c>
      <c r="AS94" s="853">
        <f t="shared" si="61"/>
        <v>6.6886526949003378E-2</v>
      </c>
      <c r="AT94" s="854">
        <f t="shared" si="61"/>
        <v>6.6886526949003378E-2</v>
      </c>
      <c r="AU94" s="854">
        <f t="shared" si="61"/>
        <v>6.6886526949003378E-2</v>
      </c>
      <c r="AV94" s="854">
        <f t="shared" si="61"/>
        <v>6.6886526949003378E-2</v>
      </c>
      <c r="AW94" s="854">
        <f t="shared" si="61"/>
        <v>6.6886526949003378E-2</v>
      </c>
      <c r="AX94" s="854">
        <f t="shared" si="61"/>
        <v>6.6886526949003378E-2</v>
      </c>
      <c r="AY94" s="855">
        <f t="shared" si="61"/>
        <v>6.6886526949003378E-2</v>
      </c>
      <c r="AZ94" s="140">
        <f t="shared" ref="AZ94:BA96" si="65">IF($CI$86="","",$CI$86)</f>
        <v>7.7599163562700121E-2</v>
      </c>
      <c r="BA94" s="142">
        <f t="shared" si="65"/>
        <v>7.7599163562700121E-2</v>
      </c>
      <c r="BB94" s="143"/>
      <c r="BC94" s="43">
        <f>IF($CI$87="","",$CI$87)</f>
        <v>0.20193732193732195</v>
      </c>
      <c r="BD94" s="44">
        <f t="shared" si="64"/>
        <v>0.20193732193732195</v>
      </c>
      <c r="BE94" s="79">
        <f t="shared" si="64"/>
        <v>0.20193732193732195</v>
      </c>
      <c r="BF94" s="429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" t="s">
        <v>60</v>
      </c>
      <c r="CC94" s="102">
        <f t="shared" si="37"/>
        <v>7.46328039521236E-2</v>
      </c>
      <c r="CD94" s="553" t="s">
        <v>28</v>
      </c>
      <c r="CE94" s="107">
        <v>7883</v>
      </c>
      <c r="CF94" s="34">
        <v>0.49</v>
      </c>
      <c r="CG94" s="552">
        <f>Input!C90</f>
        <v>2251</v>
      </c>
      <c r="CH94" s="556">
        <v>30161</v>
      </c>
      <c r="CI94" s="101">
        <f t="shared" si="45"/>
        <v>7.46328039521236E-2</v>
      </c>
      <c r="CJ94" s="2"/>
      <c r="CK94" s="1"/>
    </row>
    <row r="95" spans="20:89" ht="7.35" customHeight="1" thickBot="1">
      <c r="T95" s="9"/>
      <c r="U95" s="9"/>
      <c r="V95" s="9"/>
      <c r="W95" s="678"/>
      <c r="X95" s="679"/>
      <c r="Y95" s="675"/>
      <c r="Z95" s="9"/>
      <c r="AA95" s="43">
        <f t="shared" si="62"/>
        <v>1.5137180700094607E-3</v>
      </c>
      <c r="AB95" s="44">
        <f t="shared" si="59"/>
        <v>1.5137180700094607E-3</v>
      </c>
      <c r="AC95" s="79">
        <f t="shared" si="59"/>
        <v>1.5137180700094607E-3</v>
      </c>
      <c r="AD95" s="9"/>
      <c r="AE95" s="9"/>
      <c r="AF95" s="9"/>
      <c r="AG95" s="9"/>
      <c r="AH95" s="9" t="s">
        <v>72</v>
      </c>
      <c r="AI95" s="9"/>
      <c r="AJ95" s="9"/>
      <c r="AK95" s="16"/>
      <c r="AL95" s="19"/>
      <c r="AM95" s="9"/>
      <c r="AN95" s="9"/>
      <c r="AO95" s="9"/>
      <c r="AP95" s="20"/>
      <c r="AQ95" s="125"/>
      <c r="AR95" s="110"/>
      <c r="AS95" s="856">
        <f t="shared" si="61"/>
        <v>6.6886526949003378E-2</v>
      </c>
      <c r="AT95" s="854">
        <f t="shared" si="61"/>
        <v>6.6886526949003378E-2</v>
      </c>
      <c r="AU95" s="854">
        <f t="shared" si="61"/>
        <v>6.6886526949003378E-2</v>
      </c>
      <c r="AV95" s="854">
        <f t="shared" si="61"/>
        <v>6.6886526949003378E-2</v>
      </c>
      <c r="AW95" s="854">
        <f t="shared" si="61"/>
        <v>6.6886526949003378E-2</v>
      </c>
      <c r="AX95" s="854">
        <f t="shared" si="61"/>
        <v>6.6886526949003378E-2</v>
      </c>
      <c r="AY95" s="855">
        <f t="shared" si="61"/>
        <v>6.6886526949003378E-2</v>
      </c>
      <c r="AZ95" s="139">
        <f t="shared" si="65"/>
        <v>7.7599163562700121E-2</v>
      </c>
      <c r="BA95" s="83">
        <f t="shared" si="65"/>
        <v>7.7599163562700121E-2</v>
      </c>
      <c r="BB95" s="142">
        <f>IF($CI$86="","",$CI$86)</f>
        <v>7.7599163562700121E-2</v>
      </c>
      <c r="BC95" s="43">
        <f>IF($CI$87="","",$CI$87)</f>
        <v>0.20193732193732195</v>
      </c>
      <c r="BD95" s="44">
        <f t="shared" si="64"/>
        <v>0.20193732193732195</v>
      </c>
      <c r="BE95" s="79">
        <f t="shared" si="64"/>
        <v>0.20193732193732195</v>
      </c>
      <c r="BF95" s="429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557" t="s">
        <v>61</v>
      </c>
      <c r="CC95" s="560">
        <f t="shared" si="37"/>
        <v>7.2538860103626937E-2</v>
      </c>
      <c r="CD95" s="561" t="s">
        <v>29</v>
      </c>
      <c r="CE95" s="565">
        <v>2437</v>
      </c>
      <c r="CF95" s="562">
        <v>0.43</v>
      </c>
      <c r="CG95" s="559">
        <f>Input!C91</f>
        <v>546</v>
      </c>
      <c r="CH95" s="563">
        <v>7527</v>
      </c>
      <c r="CI95" s="626">
        <f t="shared" si="45"/>
        <v>7.2538860103626937E-2</v>
      </c>
      <c r="CJ95" s="2"/>
      <c r="CK95" s="1"/>
    </row>
    <row r="96" spans="20:89" ht="7.35" customHeight="1" thickBot="1">
      <c r="T96" s="9"/>
      <c r="U96" s="9"/>
      <c r="V96" s="9"/>
      <c r="W96" s="678"/>
      <c r="X96" s="679"/>
      <c r="Y96" s="675"/>
      <c r="Z96" s="9"/>
      <c r="AA96" s="43">
        <f t="shared" si="62"/>
        <v>1.5137180700094607E-3</v>
      </c>
      <c r="AB96" s="44">
        <f t="shared" si="59"/>
        <v>1.5137180700094607E-3</v>
      </c>
      <c r="AC96" s="79">
        <f t="shared" si="59"/>
        <v>1.5137180700094607E-3</v>
      </c>
      <c r="AD96" s="9"/>
      <c r="AE96" s="9"/>
      <c r="AF96" s="9"/>
      <c r="AG96" s="87">
        <f>IF($CI$80="","",$CI$80)</f>
        <v>1.1917372881355932E-2</v>
      </c>
      <c r="AH96" s="119">
        <f>IF($CI$80="","",$CI$80)</f>
        <v>1.1917372881355932E-2</v>
      </c>
      <c r="AI96" s="119">
        <f>IF($CI$80="","",$CI$80)</f>
        <v>1.1917372881355932E-2</v>
      </c>
      <c r="AJ96" s="120">
        <f>IF($CI$80="","",$CI$80)</f>
        <v>1.1917372881355932E-2</v>
      </c>
      <c r="AK96" s="209"/>
      <c r="AL96" s="123"/>
      <c r="AM96" s="9"/>
      <c r="AN96" s="9" t="s">
        <v>70</v>
      </c>
      <c r="AO96" s="9"/>
      <c r="AP96" s="20"/>
      <c r="AQ96" s="125"/>
      <c r="AR96" s="126"/>
      <c r="AS96" s="846">
        <f t="shared" si="61"/>
        <v>6.6886526949003378E-2</v>
      </c>
      <c r="AT96" s="854">
        <f t="shared" si="61"/>
        <v>6.6886526949003378E-2</v>
      </c>
      <c r="AU96" s="854">
        <f t="shared" si="61"/>
        <v>6.6886526949003378E-2</v>
      </c>
      <c r="AV96" s="854">
        <f t="shared" si="61"/>
        <v>6.6886526949003378E-2</v>
      </c>
      <c r="AW96" s="854">
        <f t="shared" si="61"/>
        <v>6.6886526949003378E-2</v>
      </c>
      <c r="AX96" s="854">
        <f t="shared" si="61"/>
        <v>6.6886526949003378E-2</v>
      </c>
      <c r="AY96" s="855">
        <f t="shared" si="61"/>
        <v>6.6886526949003378E-2</v>
      </c>
      <c r="AZ96" s="139">
        <f t="shared" si="65"/>
        <v>7.7599163562700121E-2</v>
      </c>
      <c r="BA96" s="83">
        <f t="shared" si="65"/>
        <v>7.7599163562700121E-2</v>
      </c>
      <c r="BB96" s="83">
        <f>IF($CI$86="","",$CI$86)</f>
        <v>7.7599163562700121E-2</v>
      </c>
      <c r="BC96" s="43">
        <f>IF($CI$87="","",$CI$87)</f>
        <v>0.20193732193732195</v>
      </c>
      <c r="BD96" s="44">
        <f t="shared" si="64"/>
        <v>0.20193732193732195</v>
      </c>
      <c r="BE96" s="79">
        <f t="shared" si="64"/>
        <v>0.20193732193732195</v>
      </c>
      <c r="BF96" s="429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" t="s">
        <v>62</v>
      </c>
      <c r="CC96" s="102">
        <f t="shared" si="37"/>
        <v>5.3454144493983412E-2</v>
      </c>
      <c r="CD96" s="553" t="s">
        <v>8</v>
      </c>
      <c r="CE96" s="107">
        <v>16640</v>
      </c>
      <c r="CF96" s="34">
        <v>0.71</v>
      </c>
      <c r="CG96" s="552">
        <f>Input!C92</f>
        <v>1115</v>
      </c>
      <c r="CH96" s="556">
        <v>20859</v>
      </c>
      <c r="CI96" s="101">
        <f t="shared" si="45"/>
        <v>5.3454144493983412E-2</v>
      </c>
    </row>
    <row r="97" spans="6:87" ht="7.35" customHeight="1" thickBot="1">
      <c r="T97" s="9"/>
      <c r="U97" s="9"/>
      <c r="V97" s="9"/>
      <c r="W97" s="678"/>
      <c r="X97" s="679"/>
      <c r="Y97" s="675"/>
      <c r="Z97" s="9"/>
      <c r="AA97" s="43">
        <f t="shared" si="62"/>
        <v>1.5137180700094607E-3</v>
      </c>
      <c r="AB97" s="44">
        <f t="shared" si="59"/>
        <v>1.5137180700094607E-3</v>
      </c>
      <c r="AC97" s="79">
        <f t="shared" si="59"/>
        <v>1.5137180700094607E-3</v>
      </c>
      <c r="AD97" s="9"/>
      <c r="AE97" s="9"/>
      <c r="AF97" s="9"/>
      <c r="AG97" s="43">
        <f t="shared" ref="AG97:AJ98" si="66">IF($CI$80="","",$CI$80)</f>
        <v>1.1917372881355932E-2</v>
      </c>
      <c r="AH97" s="44">
        <f t="shared" si="66"/>
        <v>1.1917372881355932E-2</v>
      </c>
      <c r="AI97" s="44">
        <f t="shared" si="66"/>
        <v>1.1917372881355932E-2</v>
      </c>
      <c r="AJ97" s="79">
        <f t="shared" si="66"/>
        <v>1.1917372881355932E-2</v>
      </c>
      <c r="AK97" s="209"/>
      <c r="AL97" s="23"/>
      <c r="AM97" s="41">
        <f>IF($CI$81="","",$CI$81)</f>
        <v>1.4756634535285017E-2</v>
      </c>
      <c r="AN97" s="42">
        <f>IF($CI$81="","",$CI$81)</f>
        <v>1.4756634535285017E-2</v>
      </c>
      <c r="AO97" s="110">
        <f>IF($CI$81="","",$CI$81)</f>
        <v>1.4756634535285017E-2</v>
      </c>
      <c r="AP97" s="128"/>
      <c r="AQ97" s="19"/>
      <c r="AR97" s="862">
        <f>IF($CI$82="","",$CI$82)</f>
        <v>1.3572510468949542E-2</v>
      </c>
      <c r="AS97" s="853">
        <f t="shared" si="61"/>
        <v>6.6886526949003378E-2</v>
      </c>
      <c r="AT97" s="854">
        <f t="shared" si="61"/>
        <v>6.6886526949003378E-2</v>
      </c>
      <c r="AU97" s="854">
        <f t="shared" si="61"/>
        <v>6.6886526949003378E-2</v>
      </c>
      <c r="AV97" s="854">
        <f t="shared" si="61"/>
        <v>6.6886526949003378E-2</v>
      </c>
      <c r="AW97" s="854">
        <f t="shared" si="61"/>
        <v>6.6886526949003378E-2</v>
      </c>
      <c r="AX97" s="854">
        <f t="shared" si="61"/>
        <v>6.6886526949003378E-2</v>
      </c>
      <c r="AY97" s="855">
        <f t="shared" si="61"/>
        <v>6.6886526949003378E-2</v>
      </c>
      <c r="AZ97" s="865">
        <f t="shared" ref="AY97:BB101" si="67">IF($CI$86="","",$CI$86)</f>
        <v>7.7599163562700121E-2</v>
      </c>
      <c r="BA97" s="822">
        <f t="shared" si="67"/>
        <v>7.7599163562700121E-2</v>
      </c>
      <c r="BB97" s="83">
        <f t="shared" si="67"/>
        <v>7.7599163562700121E-2</v>
      </c>
      <c r="BC97" s="45">
        <f>IF($CI$87="","",$CI$87)</f>
        <v>0.20193732193732195</v>
      </c>
      <c r="BD97" s="47">
        <f t="shared" si="64"/>
        <v>0.20193732193732195</v>
      </c>
      <c r="BE97" s="141">
        <f t="shared" si="64"/>
        <v>0.20193732193732195</v>
      </c>
      <c r="BF97" s="429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" t="s">
        <v>63</v>
      </c>
      <c r="CC97" s="102">
        <f t="shared" si="37"/>
        <v>7.3164183111827097E-2</v>
      </c>
      <c r="CD97" s="553" t="s">
        <v>30</v>
      </c>
      <c r="CE97" s="107">
        <v>46840</v>
      </c>
      <c r="CF97" s="34">
        <v>0.04</v>
      </c>
      <c r="CG97" s="552">
        <f>Input!C93</f>
        <v>2725</v>
      </c>
      <c r="CH97" s="556">
        <v>37245</v>
      </c>
      <c r="CI97" s="101">
        <f t="shared" si="45"/>
        <v>7.3164183111827097E-2</v>
      </c>
    </row>
    <row r="98" spans="6:87" ht="7.5" customHeight="1" thickBot="1">
      <c r="T98" s="9"/>
      <c r="U98" s="9"/>
      <c r="V98" s="9"/>
      <c r="W98" s="678"/>
      <c r="X98" s="679"/>
      <c r="Y98" s="675"/>
      <c r="Z98" s="9"/>
      <c r="AA98" s="43">
        <f t="shared" si="62"/>
        <v>1.5137180700094607E-3</v>
      </c>
      <c r="AB98" s="44">
        <f t="shared" si="59"/>
        <v>1.5137180700094607E-3</v>
      </c>
      <c r="AC98" s="79">
        <f t="shared" si="59"/>
        <v>1.5137180700094607E-3</v>
      </c>
      <c r="AD98" s="9"/>
      <c r="AE98" s="9"/>
      <c r="AF98" s="9"/>
      <c r="AG98" s="45">
        <f t="shared" si="66"/>
        <v>1.1917372881355932E-2</v>
      </c>
      <c r="AH98" s="46">
        <f t="shared" si="66"/>
        <v>1.1917372881355932E-2</v>
      </c>
      <c r="AI98" s="46">
        <f t="shared" si="66"/>
        <v>1.1917372881355932E-2</v>
      </c>
      <c r="AJ98" s="80">
        <f t="shared" si="66"/>
        <v>1.1917372881355932E-2</v>
      </c>
      <c r="AK98" s="209"/>
      <c r="AL98" s="23"/>
      <c r="AM98" s="78">
        <f t="shared" ref="AM98:AO100" si="68">IF($CI$81="","",$CI$81)</f>
        <v>1.4756634535285017E-2</v>
      </c>
      <c r="AN98" s="47">
        <f t="shared" si="68"/>
        <v>1.4756634535285017E-2</v>
      </c>
      <c r="AO98" s="416">
        <f t="shared" si="68"/>
        <v>1.4756634535285017E-2</v>
      </c>
      <c r="AP98" s="128"/>
      <c r="AQ98" s="19"/>
      <c r="AR98" s="863">
        <f>IF($CI$82="","",$CI$82)</f>
        <v>1.3572510468949542E-2</v>
      </c>
      <c r="AS98" s="852">
        <f>IF($CI$82="","",$CI$82)</f>
        <v>1.3572510468949542E-2</v>
      </c>
      <c r="AT98" s="857">
        <f t="shared" si="61"/>
        <v>6.6886526949003378E-2</v>
      </c>
      <c r="AU98" s="854">
        <f t="shared" si="61"/>
        <v>6.6886526949003378E-2</v>
      </c>
      <c r="AV98" s="854">
        <f t="shared" si="61"/>
        <v>6.6886526949003378E-2</v>
      </c>
      <c r="AW98" s="854">
        <f t="shared" si="61"/>
        <v>6.6886526949003378E-2</v>
      </c>
      <c r="AX98" s="854">
        <f t="shared" si="61"/>
        <v>6.6886526949003378E-2</v>
      </c>
      <c r="AY98" s="855">
        <f t="shared" si="61"/>
        <v>6.6886526949003378E-2</v>
      </c>
      <c r="AZ98" s="865">
        <f t="shared" si="67"/>
        <v>7.7599163562700121E-2</v>
      </c>
      <c r="BA98" s="822">
        <f t="shared" si="67"/>
        <v>7.7599163562700121E-2</v>
      </c>
      <c r="BB98" s="789">
        <f t="shared" si="67"/>
        <v>7.7599163562700121E-2</v>
      </c>
      <c r="BC98" s="62">
        <f>IF($CI$88="","",$CI$88)</f>
        <v>7.8133577310155536E-2</v>
      </c>
      <c r="BD98" s="45">
        <f t="shared" si="64"/>
        <v>0.20193732193732195</v>
      </c>
      <c r="BE98" s="48">
        <f t="shared" si="64"/>
        <v>0.20193732193732195</v>
      </c>
      <c r="BF98" s="61">
        <f>IF($CI$90="","",$CI$90)</f>
        <v>0.27193985226873024</v>
      </c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" t="s">
        <v>64</v>
      </c>
      <c r="CC98" s="102">
        <f t="shared" si="37"/>
        <v>6.3097169641247522E-3</v>
      </c>
      <c r="CD98" s="553" t="s">
        <v>31</v>
      </c>
      <c r="CE98" s="107">
        <v>17200</v>
      </c>
      <c r="CF98" s="34">
        <v>0.06</v>
      </c>
      <c r="CG98" s="552">
        <f>Input!C94</f>
        <v>35</v>
      </c>
      <c r="CH98" s="556">
        <v>5547</v>
      </c>
      <c r="CI98" s="101">
        <f t="shared" si="45"/>
        <v>6.3097169641247522E-3</v>
      </c>
    </row>
    <row r="99" spans="6:87" ht="7.35" customHeight="1" thickBot="1">
      <c r="T99" s="9"/>
      <c r="U99" s="9"/>
      <c r="V99" s="9"/>
      <c r="W99" s="678"/>
      <c r="X99" s="679"/>
      <c r="Y99" s="675"/>
      <c r="Z99" s="9"/>
      <c r="AA99" s="43">
        <f t="shared" si="62"/>
        <v>1.5137180700094607E-3</v>
      </c>
      <c r="AB99" s="44">
        <f t="shared" si="59"/>
        <v>1.5137180700094607E-3</v>
      </c>
      <c r="AC99" s="79">
        <f t="shared" si="59"/>
        <v>1.5137180700094607E-3</v>
      </c>
      <c r="AD99" s="9"/>
      <c r="AE99" s="9"/>
      <c r="AF99" s="9"/>
      <c r="AG99" s="9"/>
      <c r="AH99" s="9"/>
      <c r="AI99" s="9"/>
      <c r="AJ99" s="9"/>
      <c r="AK99" s="23"/>
      <c r="AL99" s="23"/>
      <c r="AM99" s="43">
        <f t="shared" si="68"/>
        <v>1.4756634535285017E-2</v>
      </c>
      <c r="AN99" s="44">
        <f t="shared" si="68"/>
        <v>1.4756634535285017E-2</v>
      </c>
      <c r="AO99" s="417">
        <f t="shared" si="68"/>
        <v>1.4756634535285017E-2</v>
      </c>
      <c r="AP99" s="128"/>
      <c r="AQ99" s="19"/>
      <c r="AR99" s="863">
        <f>IF($CI$82="","",$CI$82)</f>
        <v>1.3572510468949542E-2</v>
      </c>
      <c r="AS99" s="855">
        <f>IF($CI$82="","",$CI$82)</f>
        <v>1.3572510468949542E-2</v>
      </c>
      <c r="AT99" s="857">
        <f t="shared" si="61"/>
        <v>6.6886526949003378E-2</v>
      </c>
      <c r="AU99" s="854">
        <f t="shared" si="61"/>
        <v>6.6886526949003378E-2</v>
      </c>
      <c r="AV99" s="854">
        <f t="shared" si="61"/>
        <v>6.6886526949003378E-2</v>
      </c>
      <c r="AW99" s="854">
        <f t="shared" si="61"/>
        <v>6.6886526949003378E-2</v>
      </c>
      <c r="AX99" s="854">
        <f t="shared" si="61"/>
        <v>6.6886526949003378E-2</v>
      </c>
      <c r="AY99" s="855">
        <f t="shared" si="61"/>
        <v>6.6886526949003378E-2</v>
      </c>
      <c r="AZ99" s="865">
        <f t="shared" si="67"/>
        <v>7.7599163562700121E-2</v>
      </c>
      <c r="BA99" s="822">
        <f t="shared" si="67"/>
        <v>7.7599163562700121E-2</v>
      </c>
      <c r="BB99" s="789">
        <f t="shared" si="67"/>
        <v>7.7599163562700121E-2</v>
      </c>
      <c r="BC99" s="69">
        <f>IF($CI$88="","",$CI$88)</f>
        <v>7.8133577310155536E-2</v>
      </c>
      <c r="BD99" s="61">
        <f>IF($CI$89="","",$CI$89)</f>
        <v>8.6142322097378279E-2</v>
      </c>
      <c r="BE99" s="63">
        <f t="shared" si="64"/>
        <v>0.20193732193732195</v>
      </c>
      <c r="BF99" s="72">
        <f>IF($CI$90="","",$CI$90)</f>
        <v>0.27193985226873024</v>
      </c>
      <c r="BG99" s="690" t="s">
        <v>56</v>
      </c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" t="s">
        <v>128</v>
      </c>
      <c r="CC99" s="102">
        <f t="shared" si="37"/>
        <v>7.5573485950180611E-2</v>
      </c>
      <c r="CD99" s="553" t="s">
        <v>129</v>
      </c>
      <c r="CE99" s="107">
        <v>392</v>
      </c>
      <c r="CF99" s="34">
        <v>0.6</v>
      </c>
      <c r="CG99" s="552">
        <f>Input!C95</f>
        <v>1611</v>
      </c>
      <c r="CH99" s="556">
        <v>21317</v>
      </c>
      <c r="CI99" s="101">
        <f t="shared" si="45"/>
        <v>7.5573485950180611E-2</v>
      </c>
    </row>
    <row r="100" spans="6:87" ht="7.5" customHeight="1" thickBot="1">
      <c r="T100" s="9"/>
      <c r="U100" s="9"/>
      <c r="V100" s="9"/>
      <c r="W100" s="678"/>
      <c r="X100" s="679"/>
      <c r="Y100" s="675"/>
      <c r="Z100" s="9"/>
      <c r="AA100" s="45">
        <f t="shared" si="62"/>
        <v>1.5137180700094607E-3</v>
      </c>
      <c r="AB100" s="46">
        <f t="shared" si="59"/>
        <v>1.5137180700094607E-3</v>
      </c>
      <c r="AC100" s="80">
        <f t="shared" si="59"/>
        <v>1.5137180700094607E-3</v>
      </c>
      <c r="AD100" s="9"/>
      <c r="AE100" s="9"/>
      <c r="AF100" s="9"/>
      <c r="AG100" s="9"/>
      <c r="AH100" s="9"/>
      <c r="AI100" s="9"/>
      <c r="AJ100" s="9"/>
      <c r="AK100" s="23"/>
      <c r="AL100" s="23"/>
      <c r="AM100" s="45">
        <f t="shared" si="68"/>
        <v>1.4756634535285017E-2</v>
      </c>
      <c r="AN100" s="46">
        <f t="shared" si="68"/>
        <v>1.4756634535285017E-2</v>
      </c>
      <c r="AO100" s="418">
        <f t="shared" si="68"/>
        <v>1.4756634535285017E-2</v>
      </c>
      <c r="AP100" s="128"/>
      <c r="AQ100" s="19"/>
      <c r="AR100" s="864">
        <f>IF($CI$82="","",$CI$82)</f>
        <v>1.3572510468949542E-2</v>
      </c>
      <c r="AS100" s="858">
        <f>IF($CI$82="","",$CI$82)</f>
        <v>1.3572510468949542E-2</v>
      </c>
      <c r="AT100" s="859">
        <f t="shared" si="61"/>
        <v>6.6886526949003378E-2</v>
      </c>
      <c r="AU100" s="860">
        <f t="shared" si="61"/>
        <v>6.6886526949003378E-2</v>
      </c>
      <c r="AV100" s="860">
        <f t="shared" si="61"/>
        <v>6.6886526949003378E-2</v>
      </c>
      <c r="AW100" s="860">
        <f t="shared" si="61"/>
        <v>6.6886526949003378E-2</v>
      </c>
      <c r="AX100" s="860">
        <f t="shared" si="61"/>
        <v>6.6886526949003378E-2</v>
      </c>
      <c r="AY100" s="858">
        <f t="shared" si="61"/>
        <v>6.6886526949003378E-2</v>
      </c>
      <c r="AZ100" s="865">
        <f t="shared" si="67"/>
        <v>7.7599163562700121E-2</v>
      </c>
      <c r="BA100" s="822">
        <f t="shared" si="67"/>
        <v>7.7599163562700121E-2</v>
      </c>
      <c r="BB100" s="790">
        <f t="shared" si="67"/>
        <v>7.7599163562700121E-2</v>
      </c>
      <c r="BC100" s="138">
        <f>IF($CI$88="","",$CI$88)</f>
        <v>7.8133577310155536E-2</v>
      </c>
      <c r="BD100" s="74">
        <f>IF($CI$89="","",$CI$89)</f>
        <v>8.6142322097378279E-2</v>
      </c>
      <c r="BE100" s="73">
        <f>IF($CI$89="","",$CI$89)</f>
        <v>8.6142322097378279E-2</v>
      </c>
      <c r="BF100" s="76">
        <f>IF($CI$90="","",$CI$90)</f>
        <v>0.27193985226873024</v>
      </c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557" t="s">
        <v>74</v>
      </c>
      <c r="CC100" s="560">
        <f t="shared" ref="CC100:CC159" si="69">IF($CI100="","",$CI100)</f>
        <v>7.6546947315032018E-2</v>
      </c>
      <c r="CD100" s="561" t="s">
        <v>32</v>
      </c>
      <c r="CE100" s="565">
        <v>267954</v>
      </c>
      <c r="CF100" s="562">
        <v>0.84</v>
      </c>
      <c r="CG100" s="559">
        <f>Input!C96</f>
        <v>9659</v>
      </c>
      <c r="CH100" s="563">
        <v>126184</v>
      </c>
      <c r="CI100" s="626">
        <f t="shared" si="45"/>
        <v>7.6546947315032018E-2</v>
      </c>
    </row>
    <row r="101" spans="6:87" ht="8.4499999999999993" customHeight="1" thickTop="1" thickBot="1">
      <c r="T101" s="9"/>
      <c r="U101" s="9"/>
      <c r="V101" s="9"/>
      <c r="W101" s="674"/>
      <c r="X101" s="511"/>
      <c r="Y101" s="676"/>
      <c r="Z101" s="9"/>
      <c r="AA101" s="9"/>
      <c r="AB101" s="9"/>
      <c r="AC101" s="9"/>
      <c r="AD101" s="9"/>
      <c r="AE101" s="9"/>
      <c r="AF101" s="9"/>
      <c r="AG101" s="9"/>
      <c r="AH101" s="123"/>
      <c r="AI101" s="9"/>
      <c r="AJ101" s="9"/>
      <c r="AK101" s="23"/>
      <c r="AL101" s="9"/>
      <c r="AM101" s="681"/>
      <c r="AN101" s="19"/>
      <c r="AO101" s="9"/>
      <c r="AP101" s="20"/>
      <c r="AQ101" s="9" t="s">
        <v>71</v>
      </c>
      <c r="AR101" s="628"/>
      <c r="AS101" s="629"/>
      <c r="AT101" s="866">
        <f>IF($CI$100="","",$CI$100)</f>
        <v>7.6546947315032018E-2</v>
      </c>
      <c r="AU101" s="867">
        <f t="shared" ref="AU101:AW109" si="70">IF($CI$100="","",$CI$100)</f>
        <v>7.6546947315032018E-2</v>
      </c>
      <c r="AV101" s="867">
        <f t="shared" si="70"/>
        <v>7.6546947315032018E-2</v>
      </c>
      <c r="AW101" s="868">
        <f t="shared" si="70"/>
        <v>7.6546947315032018E-2</v>
      </c>
      <c r="AX101" s="421"/>
      <c r="AY101" s="492">
        <f t="shared" si="67"/>
        <v>7.7599163562700121E-2</v>
      </c>
      <c r="AZ101" s="422">
        <f>IF($CI$97="","",$CI$97)</f>
        <v>7.3164183111827097E-2</v>
      </c>
      <c r="BA101" s="336">
        <f>IF($CI$96="","",$CI$96)</f>
        <v>5.3454144493983412E-2</v>
      </c>
      <c r="BB101" s="60">
        <f>IF($CI$96="","",$CI$96)</f>
        <v>5.3454144493983412E-2</v>
      </c>
      <c r="BC101" s="57">
        <f>IF($CI$93="","",$CI$93)</f>
        <v>6.9667896678966793E-2</v>
      </c>
      <c r="BD101" s="55">
        <f>IF($CI$91="","",$CI$91)</f>
        <v>7.5131362246098343E-2</v>
      </c>
      <c r="BE101" s="188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" t="s">
        <v>73</v>
      </c>
      <c r="CC101" s="102">
        <f t="shared" si="69"/>
        <v>1.2215435868961688E-2</v>
      </c>
      <c r="CD101" s="553" t="s">
        <v>33</v>
      </c>
      <c r="CE101" s="107">
        <v>119100</v>
      </c>
      <c r="CF101" s="34">
        <v>0.11</v>
      </c>
      <c r="CG101" s="552">
        <f>Input!C97</f>
        <v>22</v>
      </c>
      <c r="CH101" s="556">
        <v>1801</v>
      </c>
      <c r="CI101" s="101">
        <f t="shared" si="45"/>
        <v>1.2215435868961688E-2</v>
      </c>
    </row>
    <row r="102" spans="6:87" ht="8.4499999999999993" customHeight="1" thickBot="1">
      <c r="Q102" s="818"/>
      <c r="R102" s="818"/>
      <c r="T102" s="9"/>
      <c r="U102" s="9"/>
      <c r="V102" s="9"/>
      <c r="W102" s="9"/>
      <c r="X102" s="9"/>
      <c r="Y102" s="677"/>
      <c r="Z102" s="9"/>
      <c r="AA102" s="9"/>
      <c r="AB102" s="9"/>
      <c r="AC102" s="9"/>
      <c r="AD102" s="9" t="s">
        <v>73</v>
      </c>
      <c r="AE102" s="9"/>
      <c r="AF102" s="9"/>
      <c r="AG102" s="9"/>
      <c r="AH102" s="9"/>
      <c r="AI102" s="19"/>
      <c r="AJ102" s="19"/>
      <c r="AK102" s="23"/>
      <c r="AL102" s="9"/>
      <c r="AM102" s="674"/>
      <c r="AN102" s="19"/>
      <c r="AO102" s="9"/>
      <c r="AP102" s="20"/>
      <c r="AQ102" s="19"/>
      <c r="AR102" s="630"/>
      <c r="AS102" s="631"/>
      <c r="AT102" s="43">
        <f t="shared" ref="AT102:AT107" si="71">IF($CI$100="","",$CI$100)</f>
        <v>7.6546947315032018E-2</v>
      </c>
      <c r="AU102" s="44">
        <f t="shared" si="70"/>
        <v>7.6546947315032018E-2</v>
      </c>
      <c r="AV102" s="854">
        <f t="shared" si="70"/>
        <v>7.6546947315032018E-2</v>
      </c>
      <c r="AW102" s="869">
        <f t="shared" si="70"/>
        <v>7.6546947315032018E-2</v>
      </c>
      <c r="AX102" s="169"/>
      <c r="AY102" s="423"/>
      <c r="AZ102" s="215">
        <f>IF($CI$97="","",$CI$97)</f>
        <v>7.3164183111827097E-2</v>
      </c>
      <c r="BA102" s="216">
        <f>IF($CI$97="","",$CI$97)</f>
        <v>7.3164183111827097E-2</v>
      </c>
      <c r="BB102" s="53">
        <f>IF($CI$97="","",$CI$97)</f>
        <v>7.3164183111827097E-2</v>
      </c>
      <c r="BC102" s="58">
        <f>IF($CI$94="","",$CI$94)</f>
        <v>7.46328039521236E-2</v>
      </c>
      <c r="BD102" s="21"/>
      <c r="BE102" s="427">
        <f>IF($CI$92=" "," ",$CI$92)</f>
        <v>4.2704626334519574E-2</v>
      </c>
      <c r="BF102" s="690" t="s">
        <v>58</v>
      </c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" t="s">
        <v>75</v>
      </c>
      <c r="CC102" s="102">
        <f t="shared" si="69"/>
        <v>3.9547252147824905E-3</v>
      </c>
      <c r="CD102" s="553" t="s">
        <v>34</v>
      </c>
      <c r="CE102" s="107">
        <v>412000</v>
      </c>
      <c r="CF102" s="34">
        <v>7.0000000000000007E-2</v>
      </c>
      <c r="CG102" s="552">
        <f>Input!C98</f>
        <v>29</v>
      </c>
      <c r="CH102" s="556">
        <v>7333</v>
      </c>
      <c r="CI102" s="101">
        <f t="shared" si="45"/>
        <v>3.9547252147824905E-3</v>
      </c>
    </row>
    <row r="103" spans="6:87" ht="8.4499999999999993" customHeight="1" thickBot="1">
      <c r="F103" s="103" t="s">
        <v>469</v>
      </c>
      <c r="Q103" s="818"/>
      <c r="R103" s="818" t="s">
        <v>341</v>
      </c>
      <c r="T103" s="9"/>
      <c r="U103" s="9"/>
      <c r="V103" s="9"/>
      <c r="W103" s="661"/>
      <c r="X103" s="661"/>
      <c r="Y103" s="662"/>
      <c r="Z103" s="662"/>
      <c r="AA103" s="662"/>
      <c r="AB103" s="660"/>
      <c r="AC103" s="87">
        <f>IF($CI$101="","",$CI$101)</f>
        <v>1.2215435868961688E-2</v>
      </c>
      <c r="AD103" s="119">
        <f>IF($CI$101="","",$CI$101)</f>
        <v>1.2215435868961688E-2</v>
      </c>
      <c r="AE103" s="119">
        <f>IF($CI$101="","",$CI$101)</f>
        <v>1.2215435868961688E-2</v>
      </c>
      <c r="AF103" s="120">
        <f>IF($CI$101="","",$CI$101)</f>
        <v>1.2215435868961688E-2</v>
      </c>
      <c r="AG103" s="9"/>
      <c r="AH103" s="9"/>
      <c r="AI103" s="19"/>
      <c r="AJ103" s="19"/>
      <c r="AK103" s="23"/>
      <c r="AL103" s="9"/>
      <c r="AM103" s="674"/>
      <c r="AN103" s="19"/>
      <c r="AO103" s="9"/>
      <c r="AP103" s="20"/>
      <c r="AQ103" s="19"/>
      <c r="AR103" s="630"/>
      <c r="AS103" s="631"/>
      <c r="AT103" s="43">
        <f t="shared" si="71"/>
        <v>7.6546947315032018E-2</v>
      </c>
      <c r="AU103" s="44">
        <f t="shared" si="70"/>
        <v>7.6546947315032018E-2</v>
      </c>
      <c r="AV103" s="44">
        <f t="shared" si="70"/>
        <v>7.6546947315032018E-2</v>
      </c>
      <c r="AW103" s="171">
        <f t="shared" si="70"/>
        <v>7.6546947315032018E-2</v>
      </c>
      <c r="AX103" s="170"/>
      <c r="AY103" s="71">
        <f>IF($CI$98="","",$CI$98)</f>
        <v>6.3097169641247522E-3</v>
      </c>
      <c r="AZ103" s="53">
        <f>IF($CI$98="","",$CI$98)</f>
        <v>6.3097169641247522E-3</v>
      </c>
      <c r="BA103" s="337"/>
      <c r="BB103" s="15"/>
      <c r="BC103" s="59">
        <f>IF($CI$95=" ","",$CI$95)</f>
        <v>7.2538860103626937E-2</v>
      </c>
      <c r="BD103" s="56">
        <f>IF($CI$99="","",$CI$99)</f>
        <v>7.5573485950180611E-2</v>
      </c>
      <c r="BE103" s="690" t="s">
        <v>128</v>
      </c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" t="s">
        <v>77</v>
      </c>
      <c r="CC103" s="102">
        <f t="shared" si="69"/>
        <v>4.071137775873152E-3</v>
      </c>
      <c r="CD103" s="553" t="s">
        <v>35</v>
      </c>
      <c r="CE103" s="107">
        <v>157900</v>
      </c>
      <c r="CF103" s="34">
        <v>0.14000000000000001</v>
      </c>
      <c r="CG103" s="552">
        <f>Input!C99</f>
        <v>19</v>
      </c>
      <c r="CH103" s="556">
        <v>4667</v>
      </c>
      <c r="CI103" s="101">
        <f t="shared" si="45"/>
        <v>4.071137775873152E-3</v>
      </c>
    </row>
    <row r="104" spans="6:87" ht="8.4499999999999993" customHeight="1">
      <c r="T104" s="9"/>
      <c r="U104" s="9"/>
      <c r="V104" s="9"/>
      <c r="W104" s="661"/>
      <c r="X104" s="661"/>
      <c r="Y104" s="662"/>
      <c r="Z104" s="662"/>
      <c r="AA104" s="662"/>
      <c r="AB104" s="660"/>
      <c r="AC104" s="43">
        <f t="shared" ref="AC104:AF105" si="72">IF($CI$101="","",$CI$101)</f>
        <v>1.2215435868961688E-2</v>
      </c>
      <c r="AD104" s="44">
        <f t="shared" si="72"/>
        <v>1.2215435868961688E-2</v>
      </c>
      <c r="AE104" s="44">
        <f t="shared" si="72"/>
        <v>1.2215435868961688E-2</v>
      </c>
      <c r="AF104" s="79">
        <f t="shared" si="72"/>
        <v>1.2215435868961688E-2</v>
      </c>
      <c r="AG104" s="9"/>
      <c r="AH104" s="9"/>
      <c r="AI104" s="19"/>
      <c r="AJ104" s="19"/>
      <c r="AK104" s="23"/>
      <c r="AL104" s="19"/>
      <c r="AM104" s="674"/>
      <c r="AN104" s="19"/>
      <c r="AO104" s="9"/>
      <c r="AP104" s="20"/>
      <c r="AQ104" s="19"/>
      <c r="AR104" s="630" t="s">
        <v>74</v>
      </c>
      <c r="AS104" s="631"/>
      <c r="AT104" s="43">
        <f t="shared" si="71"/>
        <v>7.6546947315032018E-2</v>
      </c>
      <c r="AU104" s="44">
        <f t="shared" si="70"/>
        <v>7.6546947315032018E-2</v>
      </c>
      <c r="AV104" s="44">
        <f t="shared" si="70"/>
        <v>7.6546947315032018E-2</v>
      </c>
      <c r="AW104" s="171">
        <f t="shared" si="70"/>
        <v>7.6546947315032018E-2</v>
      </c>
      <c r="AX104" s="15"/>
      <c r="AY104" s="15"/>
      <c r="AZ104" s="22"/>
      <c r="BA104" s="18"/>
      <c r="BB104" s="18"/>
      <c r="BC104" s="18"/>
      <c r="BD104" s="691" t="s">
        <v>123</v>
      </c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" t="s">
        <v>76</v>
      </c>
      <c r="CC104" s="102">
        <f t="shared" si="69"/>
        <v>1.6888722086695441E-2</v>
      </c>
      <c r="CD104" s="553" t="s">
        <v>93</v>
      </c>
      <c r="CE104" s="107">
        <v>80260</v>
      </c>
      <c r="CF104" s="34">
        <v>0.25</v>
      </c>
      <c r="CG104" s="552">
        <f>Input!C100</f>
        <v>90</v>
      </c>
      <c r="CH104" s="556">
        <v>5329</v>
      </c>
      <c r="CI104" s="101">
        <f t="shared" si="45"/>
        <v>1.6888722086695441E-2</v>
      </c>
    </row>
    <row r="105" spans="6:87" ht="8.4499999999999993" customHeight="1" thickBot="1">
      <c r="T105" s="9"/>
      <c r="U105" s="9"/>
      <c r="V105" s="9"/>
      <c r="W105" s="661"/>
      <c r="X105" s="661"/>
      <c r="Y105" s="662"/>
      <c r="Z105" s="662"/>
      <c r="AA105" s="662"/>
      <c r="AB105" s="660"/>
      <c r="AC105" s="45">
        <f t="shared" si="72"/>
        <v>1.2215435868961688E-2</v>
      </c>
      <c r="AD105" s="46">
        <f t="shared" si="72"/>
        <v>1.2215435868961688E-2</v>
      </c>
      <c r="AE105" s="46">
        <f t="shared" si="72"/>
        <v>1.2215435868961688E-2</v>
      </c>
      <c r="AF105" s="80">
        <f t="shared" si="72"/>
        <v>1.2215435868961688E-2</v>
      </c>
      <c r="AG105" s="9"/>
      <c r="AH105" s="9"/>
      <c r="AI105" s="9" t="s">
        <v>77</v>
      </c>
      <c r="AJ105" s="19"/>
      <c r="AK105" s="23"/>
      <c r="AL105" s="19"/>
      <c r="AM105" s="674"/>
      <c r="AN105" s="19"/>
      <c r="AO105" s="9"/>
      <c r="AP105" s="20"/>
      <c r="AQ105" s="19"/>
      <c r="AR105" s="632" t="s">
        <v>74</v>
      </c>
      <c r="AS105" s="631"/>
      <c r="AT105" s="846">
        <f t="shared" si="71"/>
        <v>7.6546947315032018E-2</v>
      </c>
      <c r="AU105" s="854">
        <f t="shared" si="70"/>
        <v>7.6546947315032018E-2</v>
      </c>
      <c r="AV105" s="854">
        <f t="shared" si="70"/>
        <v>7.6546947315032018E-2</v>
      </c>
      <c r="AW105" s="869">
        <f t="shared" si="70"/>
        <v>7.6546947315032018E-2</v>
      </c>
      <c r="AX105" s="15"/>
      <c r="AY105" s="8"/>
      <c r="AZ105" s="8"/>
      <c r="BA105" s="9"/>
      <c r="BB105" s="9"/>
      <c r="BC105" s="9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557" t="s">
        <v>144</v>
      </c>
      <c r="CC105" s="560">
        <f t="shared" si="69"/>
        <v>2.0169851380042462E-2</v>
      </c>
      <c r="CD105" s="561" t="s">
        <v>143</v>
      </c>
      <c r="CE105" s="565">
        <v>8746</v>
      </c>
      <c r="CF105" s="562">
        <v>0.27</v>
      </c>
      <c r="CG105" s="559">
        <f>Input!C101</f>
        <v>38</v>
      </c>
      <c r="CH105" s="563">
        <v>1884</v>
      </c>
      <c r="CI105" s="626">
        <f t="shared" si="45"/>
        <v>2.0169851380042462E-2</v>
      </c>
    </row>
    <row r="106" spans="6:87" ht="8.4499999999999993" customHeight="1" thickBot="1">
      <c r="Q106" t="s">
        <v>341</v>
      </c>
      <c r="T106" s="9"/>
      <c r="U106" s="621"/>
      <c r="V106" s="621"/>
      <c r="W106" s="19"/>
      <c r="X106" s="19"/>
      <c r="Y106" s="19"/>
      <c r="Z106" s="19"/>
      <c r="AA106" s="19"/>
      <c r="AB106" s="19"/>
      <c r="AC106" s="694"/>
      <c r="AD106" s="674"/>
      <c r="AE106" s="695"/>
      <c r="AF106" s="617"/>
      <c r="AG106" s="144"/>
      <c r="AH106" s="87">
        <f>IF($CI$103="","",$CI$103)</f>
        <v>4.071137775873152E-3</v>
      </c>
      <c r="AI106" s="119">
        <f>IF($CI$103="","",$CI$103)</f>
        <v>4.071137775873152E-3</v>
      </c>
      <c r="AJ106" s="120">
        <f>IF($CI$103="","",$CI$103)</f>
        <v>4.071137775873152E-3</v>
      </c>
      <c r="AK106" s="23"/>
      <c r="AL106" s="19"/>
      <c r="AM106" s="674"/>
      <c r="AN106" s="19"/>
      <c r="AO106" s="9"/>
      <c r="AP106" s="20"/>
      <c r="AQ106" s="19"/>
      <c r="AR106" s="630"/>
      <c r="AS106" s="631"/>
      <c r="AT106" s="846">
        <f t="shared" si="71"/>
        <v>7.6546947315032018E-2</v>
      </c>
      <c r="AU106" s="854">
        <f t="shared" si="70"/>
        <v>7.6546947315032018E-2</v>
      </c>
      <c r="AV106" s="854">
        <f t="shared" si="70"/>
        <v>7.6546947315032018E-2</v>
      </c>
      <c r="AW106" s="869">
        <f t="shared" si="70"/>
        <v>7.6546947315032018E-2</v>
      </c>
      <c r="AX106" s="405"/>
      <c r="AY106" s="415">
        <f>IF($CI$110="","",$CI$110)</f>
        <v>2.078941629715781E-2</v>
      </c>
      <c r="AZ106" s="413">
        <f>IF($CI$111="","",$CI$111)</f>
        <v>3.9078396169958111E-2</v>
      </c>
      <c r="BA106" s="414">
        <f>IF($CI$111="","",$CI$111)</f>
        <v>3.9078396169958111E-2</v>
      </c>
      <c r="BB106" s="18"/>
      <c r="BC106" s="56">
        <f>IF($CI$112="","",$CI$112)</f>
        <v>9.7202935925411627E-2</v>
      </c>
      <c r="BD106" s="690" t="s">
        <v>130</v>
      </c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" t="s">
        <v>96</v>
      </c>
      <c r="CC106" s="102">
        <f t="shared" si="69"/>
        <v>7.7046310855311953E-2</v>
      </c>
      <c r="CD106" s="553" t="s">
        <v>36</v>
      </c>
      <c r="CE106" s="107">
        <v>82400</v>
      </c>
      <c r="CF106" s="34">
        <v>0.83</v>
      </c>
      <c r="CG106" s="552">
        <f>Input!C102</f>
        <v>2597</v>
      </c>
      <c r="CH106" s="556">
        <v>33707</v>
      </c>
      <c r="CI106" s="101">
        <f t="shared" si="45"/>
        <v>7.7046310855311953E-2</v>
      </c>
    </row>
    <row r="107" spans="6:87" ht="7.5" customHeight="1" thickBot="1">
      <c r="S107" s="696"/>
      <c r="T107" s="24"/>
      <c r="U107" s="24"/>
      <c r="V107" s="24"/>
      <c r="W107" s="24"/>
      <c r="X107" s="24"/>
      <c r="Y107" s="24"/>
      <c r="Z107" s="24"/>
      <c r="AA107" s="24"/>
      <c r="AB107" s="24"/>
      <c r="AC107" s="697"/>
      <c r="AD107" s="698"/>
      <c r="AE107" s="699"/>
      <c r="AF107" s="618"/>
      <c r="AG107" s="144"/>
      <c r="AH107" s="43">
        <f t="shared" ref="AH107:AJ110" si="73">IF($CI$103="","",$CI$103)</f>
        <v>4.071137775873152E-3</v>
      </c>
      <c r="AI107" s="44">
        <f t="shared" si="73"/>
        <v>4.071137775873152E-3</v>
      </c>
      <c r="AJ107" s="79">
        <f t="shared" si="73"/>
        <v>4.071137775873152E-3</v>
      </c>
      <c r="AK107" s="137"/>
      <c r="AL107" s="19"/>
      <c r="AM107" s="682"/>
      <c r="AN107" s="19"/>
      <c r="AO107" s="9"/>
      <c r="AP107" s="20"/>
      <c r="AQ107" s="19"/>
      <c r="AR107" s="630"/>
      <c r="AS107" s="666"/>
      <c r="AT107" s="847">
        <f t="shared" si="71"/>
        <v>7.6546947315032018E-2</v>
      </c>
      <c r="AU107" s="854">
        <f t="shared" si="70"/>
        <v>7.6546947315032018E-2</v>
      </c>
      <c r="AV107" s="854">
        <f t="shared" si="70"/>
        <v>7.6546947315032018E-2</v>
      </c>
      <c r="AW107" s="870">
        <f t="shared" si="70"/>
        <v>7.6546947315032018E-2</v>
      </c>
      <c r="AX107" s="406"/>
      <c r="AY107" s="154">
        <f>IF($CI$110="","",$CI$110)</f>
        <v>2.078941629715781E-2</v>
      </c>
      <c r="AZ107" s="412">
        <f>IF($CI$113="","",$CI$113)</f>
        <v>1.3811860068259386E-2</v>
      </c>
      <c r="BA107" s="333"/>
      <c r="BB107" s="56">
        <f>IF($CI$115="","",$CI$115)</f>
        <v>1.9683354728284124E-2</v>
      </c>
      <c r="BC107" s="335">
        <f>IF($CI$114="","",$CI$114)</f>
        <v>0.12407831874292342</v>
      </c>
      <c r="BD107" s="690" t="s">
        <v>78</v>
      </c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" t="s">
        <v>79</v>
      </c>
      <c r="CC107" s="102">
        <f t="shared" si="69"/>
        <v>7.1859962682902873E-2</v>
      </c>
      <c r="CD107" s="553" t="s">
        <v>37</v>
      </c>
      <c r="CE107" s="107">
        <v>139400</v>
      </c>
      <c r="CF107" s="34">
        <v>0.65</v>
      </c>
      <c r="CG107" s="552">
        <f>Input!C103</f>
        <v>2927</v>
      </c>
      <c r="CH107" s="556">
        <v>40732</v>
      </c>
      <c r="CI107" s="101">
        <f t="shared" si="45"/>
        <v>7.1859962682902873E-2</v>
      </c>
    </row>
    <row r="108" spans="6:87" ht="7.5" customHeight="1" thickBot="1">
      <c r="Q108" s="208"/>
      <c r="R108" s="208"/>
      <c r="S108" s="208"/>
      <c r="T108" s="18"/>
      <c r="U108" s="18"/>
      <c r="V108" s="18"/>
      <c r="W108" s="622"/>
      <c r="X108" s="622"/>
      <c r="Y108" s="622"/>
      <c r="Z108" s="622"/>
      <c r="AA108" s="622"/>
      <c r="AB108" s="622"/>
      <c r="AC108" s="623"/>
      <c r="AD108" s="624"/>
      <c r="AE108" s="625"/>
      <c r="AF108" s="619"/>
      <c r="AG108" s="144"/>
      <c r="AH108" s="43">
        <f t="shared" si="73"/>
        <v>4.071137775873152E-3</v>
      </c>
      <c r="AI108" s="44">
        <f t="shared" si="73"/>
        <v>4.071137775873152E-3</v>
      </c>
      <c r="AJ108" s="79">
        <f t="shared" si="73"/>
        <v>4.071137775873152E-3</v>
      </c>
      <c r="AK108" s="137"/>
      <c r="AL108" s="19"/>
      <c r="AM108" s="9"/>
      <c r="AN108" s="19"/>
      <c r="AO108" s="19"/>
      <c r="AP108" s="20"/>
      <c r="AQ108" s="211" t="s">
        <v>96</v>
      </c>
      <c r="AR108" s="98"/>
      <c r="AS108" s="87">
        <f>IF($CI$106="","",$CI$106)</f>
        <v>7.7046310855311953E-2</v>
      </c>
      <c r="AT108" s="871">
        <f>IF($CI$106="","",$CI$106)</f>
        <v>7.7046310855311953E-2</v>
      </c>
      <c r="AU108" s="857">
        <f t="shared" si="70"/>
        <v>7.6546947315032018E-2</v>
      </c>
      <c r="AV108" s="872">
        <f t="shared" si="70"/>
        <v>7.6546947315032018E-2</v>
      </c>
      <c r="AW108" s="873">
        <f t="shared" si="70"/>
        <v>7.6546947315032018E-2</v>
      </c>
      <c r="AX108" s="410">
        <f t="shared" ref="AV108:AX110" si="74">IF($CI$107="","",$CI$107)</f>
        <v>7.1859962682902873E-2</v>
      </c>
      <c r="AY108" s="67">
        <f>IF($CI$108="","",$CI$108)</f>
        <v>0.13470597575821733</v>
      </c>
      <c r="AZ108" s="85">
        <f>IF($CI$113="","",$CI$113)</f>
        <v>1.3811860068259386E-2</v>
      </c>
      <c r="BA108" s="94">
        <f>IF($CI$113="","",$CI$113)</f>
        <v>1.3811860068259386E-2</v>
      </c>
      <c r="BB108" s="335">
        <f>IF($CI$114="","",$CI$114)</f>
        <v>0.12407831874292342</v>
      </c>
      <c r="BC108" s="690" t="s">
        <v>78</v>
      </c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" t="s">
        <v>80</v>
      </c>
      <c r="CC108" s="102">
        <f t="shared" si="69"/>
        <v>0.13470597575821733</v>
      </c>
      <c r="CD108" s="553" t="s">
        <v>38</v>
      </c>
      <c r="CE108" s="107">
        <v>61712</v>
      </c>
      <c r="CF108" s="34">
        <v>0.4</v>
      </c>
      <c r="CG108" s="552">
        <f>Input!C104</f>
        <v>2545</v>
      </c>
      <c r="CH108" s="556">
        <v>18893</v>
      </c>
      <c r="CI108" s="101">
        <f t="shared" si="45"/>
        <v>0.13470597575821733</v>
      </c>
    </row>
    <row r="109" spans="6:87" ht="7.5" customHeight="1" thickBot="1">
      <c r="P109" s="185"/>
      <c r="Q109" s="185"/>
      <c r="R109" s="185"/>
      <c r="S109" s="185"/>
      <c r="T109" s="19"/>
      <c r="U109" s="19"/>
      <c r="V109" s="19"/>
      <c r="W109" s="9"/>
      <c r="X109" s="680"/>
      <c r="Y109" s="19"/>
      <c r="Z109" s="19"/>
      <c r="AA109" s="19" t="s">
        <v>75</v>
      </c>
      <c r="AB109" s="32"/>
      <c r="AC109" s="9"/>
      <c r="AD109" s="19"/>
      <c r="AE109" s="19"/>
      <c r="AF109" s="620"/>
      <c r="AG109" s="145"/>
      <c r="AH109" s="43">
        <f t="shared" si="73"/>
        <v>4.071137775873152E-3</v>
      </c>
      <c r="AI109" s="44">
        <f t="shared" si="73"/>
        <v>4.071137775873152E-3</v>
      </c>
      <c r="AJ109" s="79">
        <f t="shared" si="73"/>
        <v>4.071137775873152E-3</v>
      </c>
      <c r="AK109" s="137"/>
      <c r="AL109" s="19"/>
      <c r="AM109" s="9"/>
      <c r="AN109" s="19"/>
      <c r="AO109" s="19"/>
      <c r="AP109" s="10"/>
      <c r="AQ109" s="160"/>
      <c r="AR109" s="161"/>
      <c r="AS109" s="43">
        <f t="shared" ref="AS109:AT112" si="75">IF($CI$106="","",$CI$106)</f>
        <v>7.7046310855311953E-2</v>
      </c>
      <c r="AT109" s="874">
        <f t="shared" si="75"/>
        <v>7.7046310855311953E-2</v>
      </c>
      <c r="AU109" s="875">
        <f t="shared" si="70"/>
        <v>7.6546947315032018E-2</v>
      </c>
      <c r="AV109" s="876">
        <f t="shared" si="74"/>
        <v>7.1859962682902873E-2</v>
      </c>
      <c r="AW109" s="877">
        <f t="shared" si="74"/>
        <v>7.1859962682902873E-2</v>
      </c>
      <c r="AX109" s="79">
        <f t="shared" si="74"/>
        <v>7.1859962682902873E-2</v>
      </c>
      <c r="AY109" s="67">
        <f>IF($CI$108="","",$CI$108)</f>
        <v>0.13470597575821733</v>
      </c>
      <c r="AZ109" s="156">
        <f>IF($CI$109="","",$CI$109)</f>
        <v>0.10024174053182917</v>
      </c>
      <c r="BA109" s="115">
        <f t="shared" ref="AZ109:BA112" si="76">IF($CI$116="","",$CI$116)</f>
        <v>0.51066710429145812</v>
      </c>
      <c r="BB109" s="115">
        <f>IF($CI$117="","",$CI$117)</f>
        <v>0.31689333114861545</v>
      </c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" t="s">
        <v>81</v>
      </c>
      <c r="CC109" s="102">
        <f t="shared" si="69"/>
        <v>0.10024174053182917</v>
      </c>
      <c r="CD109" s="553" t="s">
        <v>39</v>
      </c>
      <c r="CE109" s="107">
        <v>24047</v>
      </c>
      <c r="CF109" s="34">
        <v>0.2</v>
      </c>
      <c r="CG109" s="552">
        <f>Input!C105</f>
        <v>622</v>
      </c>
      <c r="CH109" s="556">
        <v>6205</v>
      </c>
      <c r="CI109" s="101">
        <f t="shared" si="45"/>
        <v>0.10024174053182917</v>
      </c>
    </row>
    <row r="110" spans="6:87" ht="7.5" customHeight="1" thickBot="1">
      <c r="H110" s="707"/>
      <c r="P110" s="185"/>
      <c r="Q110" s="185"/>
      <c r="R110" s="185"/>
      <c r="S110" s="185"/>
      <c r="T110" s="19"/>
      <c r="U110" s="19"/>
      <c r="V110" s="98"/>
      <c r="W110" s="608"/>
      <c r="X110" s="87">
        <f t="shared" ref="X110:AE114" si="77">IF($CI$102="","",$CI$102)</f>
        <v>3.9547252147824905E-3</v>
      </c>
      <c r="Y110" s="119">
        <f t="shared" si="77"/>
        <v>3.9547252147824905E-3</v>
      </c>
      <c r="Z110" s="119">
        <f t="shared" si="77"/>
        <v>3.9547252147824905E-3</v>
      </c>
      <c r="AA110" s="119">
        <f t="shared" si="77"/>
        <v>3.9547252147824905E-3</v>
      </c>
      <c r="AB110" s="119">
        <f t="shared" si="77"/>
        <v>3.9547252147824905E-3</v>
      </c>
      <c r="AC110" s="119">
        <f t="shared" si="77"/>
        <v>3.9547252147824905E-3</v>
      </c>
      <c r="AD110" s="119">
        <f t="shared" si="77"/>
        <v>3.9547252147824905E-3</v>
      </c>
      <c r="AE110" s="120">
        <f t="shared" si="77"/>
        <v>3.9547252147824905E-3</v>
      </c>
      <c r="AF110" s="147"/>
      <c r="AG110" s="145"/>
      <c r="AH110" s="45">
        <f t="shared" si="73"/>
        <v>4.071137775873152E-3</v>
      </c>
      <c r="AI110" s="46">
        <f t="shared" si="73"/>
        <v>4.071137775873152E-3</v>
      </c>
      <c r="AJ110" s="80">
        <f t="shared" si="73"/>
        <v>4.071137775873152E-3</v>
      </c>
      <c r="AK110" s="137"/>
      <c r="AL110" s="19"/>
      <c r="AM110" s="164"/>
      <c r="AN110" s="162"/>
      <c r="AO110" s="167">
        <f t="shared" ref="AO110:AR111" si="78">IF($CI$104="","",$CI$104)</f>
        <v>1.6888722086695441E-2</v>
      </c>
      <c r="AP110" s="119">
        <f t="shared" si="78"/>
        <v>1.6888722086695441E-2</v>
      </c>
      <c r="AQ110" s="119">
        <f t="shared" si="78"/>
        <v>1.6888722086695441E-2</v>
      </c>
      <c r="AR110" s="119">
        <f t="shared" si="78"/>
        <v>1.6888722086695441E-2</v>
      </c>
      <c r="AS110" s="45">
        <f t="shared" si="75"/>
        <v>7.7046310855311953E-2</v>
      </c>
      <c r="AT110" s="874">
        <f t="shared" si="75"/>
        <v>7.7046310855311953E-2</v>
      </c>
      <c r="AU110" s="866">
        <f>IF($CI$107="","",$CI$107)</f>
        <v>7.1859962682902873E-2</v>
      </c>
      <c r="AV110" s="869">
        <f t="shared" si="74"/>
        <v>7.1859962682902873E-2</v>
      </c>
      <c r="AW110" s="857">
        <f t="shared" si="74"/>
        <v>7.1859962682902873E-2</v>
      </c>
      <c r="AX110" s="80">
        <f t="shared" si="74"/>
        <v>7.1859962682902873E-2</v>
      </c>
      <c r="AY110" s="67">
        <f>IF($CI$108="","",$CI$108)</f>
        <v>0.13470597575821733</v>
      </c>
      <c r="AZ110" s="76">
        <f>IF($CI$109="","",$CI$109)</f>
        <v>0.10024174053182917</v>
      </c>
      <c r="BA110" s="95">
        <f t="shared" si="76"/>
        <v>0.51066710429145812</v>
      </c>
      <c r="BB110" s="95">
        <f>IF($CI$117="","",$CI$117)</f>
        <v>0.31689333114861545</v>
      </c>
      <c r="BC110" s="690" t="s">
        <v>172</v>
      </c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557" t="s">
        <v>82</v>
      </c>
      <c r="CC110" s="560">
        <f t="shared" si="69"/>
        <v>2.078941629715781E-2</v>
      </c>
      <c r="CD110" s="561" t="s">
        <v>40</v>
      </c>
      <c r="CE110" s="565">
        <v>18960</v>
      </c>
      <c r="CF110" s="562">
        <v>0.96</v>
      </c>
      <c r="CG110" s="559">
        <f>Input!C106</f>
        <v>286</v>
      </c>
      <c r="CH110" s="563">
        <v>13757</v>
      </c>
      <c r="CI110" s="626">
        <f t="shared" si="45"/>
        <v>2.078941629715781E-2</v>
      </c>
    </row>
    <row r="111" spans="6:87" ht="7.5" customHeight="1" thickBot="1">
      <c r="P111" s="185"/>
      <c r="Q111" s="185"/>
      <c r="R111" s="185"/>
      <c r="S111" s="185"/>
      <c r="T111" s="19"/>
      <c r="U111" s="19"/>
      <c r="V111" s="98"/>
      <c r="W111" s="608"/>
      <c r="X111" s="43">
        <f t="shared" si="77"/>
        <v>3.9547252147824905E-3</v>
      </c>
      <c r="Y111" s="44">
        <f t="shared" si="77"/>
        <v>3.9547252147824905E-3</v>
      </c>
      <c r="Z111" s="44">
        <f t="shared" si="77"/>
        <v>3.9547252147824905E-3</v>
      </c>
      <c r="AA111" s="44">
        <f t="shared" si="77"/>
        <v>3.9547252147824905E-3</v>
      </c>
      <c r="AB111" s="44">
        <f t="shared" si="77"/>
        <v>3.9547252147824905E-3</v>
      </c>
      <c r="AC111" s="44">
        <f t="shared" si="77"/>
        <v>3.9547252147824905E-3</v>
      </c>
      <c r="AD111" s="44">
        <f t="shared" si="77"/>
        <v>3.9547252147824905E-3</v>
      </c>
      <c r="AE111" s="79">
        <f t="shared" si="77"/>
        <v>3.9547252147824905E-3</v>
      </c>
      <c r="AF111" s="147"/>
      <c r="AG111" s="19"/>
      <c r="AH111" s="19"/>
      <c r="AI111" s="19"/>
      <c r="AJ111" s="19"/>
      <c r="AK111" s="673"/>
      <c r="AL111" s="18"/>
      <c r="AM111" s="165"/>
      <c r="AN111" s="163"/>
      <c r="AO111" s="45">
        <f t="shared" si="78"/>
        <v>1.6888722086695441E-2</v>
      </c>
      <c r="AP111" s="46">
        <f t="shared" si="78"/>
        <v>1.6888722086695441E-2</v>
      </c>
      <c r="AQ111" s="46">
        <f t="shared" si="78"/>
        <v>1.6888722086695441E-2</v>
      </c>
      <c r="AR111" s="46">
        <f t="shared" si="78"/>
        <v>1.6888722086695441E-2</v>
      </c>
      <c r="AS111" s="45">
        <f>IF($CI$105="","",$CI$105)</f>
        <v>2.0169851380042462E-2</v>
      </c>
      <c r="AT111" s="88">
        <f t="shared" si="75"/>
        <v>7.7046310855311953E-2</v>
      </c>
      <c r="AU111" s="43">
        <f t="shared" ref="AU111:AW112" si="79">IF($CI$107="","",$CI$107)</f>
        <v>7.1859962682902873E-2</v>
      </c>
      <c r="AV111" s="86">
        <f t="shared" si="79"/>
        <v>7.1859962682902873E-2</v>
      </c>
      <c r="AW111" s="79">
        <f t="shared" si="79"/>
        <v>7.1859962682902873E-2</v>
      </c>
      <c r="AX111" s="411">
        <f>IF($CI$108="","",$CI$108)</f>
        <v>0.13470597575821733</v>
      </c>
      <c r="AY111" s="67">
        <f>IF($CI$108="","",$CI$108)</f>
        <v>0.13470597575821733</v>
      </c>
      <c r="AZ111" s="87">
        <f t="shared" si="76"/>
        <v>0.51066710429145812</v>
      </c>
      <c r="BA111" s="40">
        <f t="shared" si="76"/>
        <v>0.51066710429145812</v>
      </c>
      <c r="BB111" s="95">
        <f>IF($CI$117="","",$CI$117)</f>
        <v>0.31689333114861545</v>
      </c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" t="s">
        <v>134</v>
      </c>
      <c r="CC111" s="102">
        <f t="shared" si="69"/>
        <v>3.9078396169958111E-2</v>
      </c>
      <c r="CD111" s="553" t="s">
        <v>135</v>
      </c>
      <c r="CE111" s="107">
        <v>5731</v>
      </c>
      <c r="CF111" s="34">
        <v>0.12</v>
      </c>
      <c r="CG111" s="552">
        <f>Input!C107</f>
        <v>653</v>
      </c>
      <c r="CH111" s="556">
        <v>16710</v>
      </c>
      <c r="CI111" s="101">
        <f t="shared" si="45"/>
        <v>3.9078396169958111E-2</v>
      </c>
    </row>
    <row r="112" spans="6:87" ht="7.5" customHeight="1" thickBot="1">
      <c r="P112" s="185"/>
      <c r="Q112" s="185"/>
      <c r="R112" s="185"/>
      <c r="S112" s="185"/>
      <c r="T112" s="19"/>
      <c r="U112" s="19"/>
      <c r="V112" s="98"/>
      <c r="W112" s="608"/>
      <c r="X112" s="43">
        <f t="shared" si="77"/>
        <v>3.9547252147824905E-3</v>
      </c>
      <c r="Y112" s="44">
        <f t="shared" si="77"/>
        <v>3.9547252147824905E-3</v>
      </c>
      <c r="Z112" s="44">
        <f t="shared" si="77"/>
        <v>3.9547252147824905E-3</v>
      </c>
      <c r="AA112" s="44">
        <f t="shared" si="77"/>
        <v>3.9547252147824905E-3</v>
      </c>
      <c r="AB112" s="44">
        <f t="shared" si="77"/>
        <v>3.9547252147824905E-3</v>
      </c>
      <c r="AC112" s="44">
        <f t="shared" si="77"/>
        <v>3.9547252147824905E-3</v>
      </c>
      <c r="AD112" s="44">
        <f t="shared" si="77"/>
        <v>3.9547252147824905E-3</v>
      </c>
      <c r="AE112" s="79">
        <f t="shared" si="77"/>
        <v>3.9547252147824905E-3</v>
      </c>
      <c r="AF112" s="147"/>
      <c r="AG112" s="18"/>
      <c r="AH112" s="18"/>
      <c r="AI112" s="18"/>
      <c r="AJ112" s="18"/>
      <c r="AK112" s="674"/>
      <c r="AL112" s="19"/>
      <c r="AM112" s="10"/>
      <c r="AN112" s="9"/>
      <c r="AO112" s="212" t="s">
        <v>76</v>
      </c>
      <c r="AP112" s="329"/>
      <c r="AQ112" s="177"/>
      <c r="AR112" s="712" t="s">
        <v>155</v>
      </c>
      <c r="AS112" s="338"/>
      <c r="AT112" s="63">
        <f t="shared" si="75"/>
        <v>7.7046310855311953E-2</v>
      </c>
      <c r="AU112" s="424">
        <f t="shared" si="79"/>
        <v>7.1859962682902873E-2</v>
      </c>
      <c r="AV112" s="409">
        <f t="shared" si="79"/>
        <v>7.1859962682902873E-2</v>
      </c>
      <c r="AW112" s="80">
        <f t="shared" si="79"/>
        <v>7.1859962682902873E-2</v>
      </c>
      <c r="AX112" s="56">
        <f>IF($CI$119="","",$CI$119)</f>
        <v>2.3152270703472842E-2</v>
      </c>
      <c r="AY112" s="94">
        <f>IF($CI$118="","",$CI$118)</f>
        <v>3.3758439609902477E-2</v>
      </c>
      <c r="AZ112" s="412">
        <f t="shared" si="76"/>
        <v>0.51066710429145812</v>
      </c>
      <c r="BA112" s="87">
        <f>IF($CI$117="","",$CI$117)</f>
        <v>0.31689333114861545</v>
      </c>
      <c r="BB112" s="40">
        <f>IF($CI$117="","",$CI$117)</f>
        <v>0.31689333114861545</v>
      </c>
      <c r="BC112" s="690" t="s">
        <v>85</v>
      </c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" t="s">
        <v>130</v>
      </c>
      <c r="CC112" s="102">
        <f t="shared" si="69"/>
        <v>9.7202935925411627E-2</v>
      </c>
      <c r="CD112" s="553" t="s">
        <v>142</v>
      </c>
      <c r="CE112" s="107">
        <v>456</v>
      </c>
      <c r="CF112" s="34">
        <v>1</v>
      </c>
      <c r="CG112" s="552">
        <f>Input!C108</f>
        <v>490</v>
      </c>
      <c r="CH112" s="556">
        <v>5041</v>
      </c>
      <c r="CI112" s="101">
        <f t="shared" si="45"/>
        <v>9.7202935925411627E-2</v>
      </c>
    </row>
    <row r="113" spans="7:87" ht="7.5" customHeight="1" thickBot="1">
      <c r="P113" s="185"/>
      <c r="Q113" s="185"/>
      <c r="R113" s="185"/>
      <c r="S113" s="185"/>
      <c r="T113" s="19"/>
      <c r="U113" s="19"/>
      <c r="V113" s="98"/>
      <c r="W113" s="608"/>
      <c r="X113" s="43">
        <f t="shared" si="77"/>
        <v>3.9547252147824905E-3</v>
      </c>
      <c r="Y113" s="44">
        <f t="shared" si="77"/>
        <v>3.9547252147824905E-3</v>
      </c>
      <c r="Z113" s="44">
        <f t="shared" si="77"/>
        <v>3.9547252147824905E-3</v>
      </c>
      <c r="AA113" s="44">
        <f t="shared" si="77"/>
        <v>3.9547252147824905E-3</v>
      </c>
      <c r="AB113" s="44">
        <f t="shared" si="77"/>
        <v>3.9547252147824905E-3</v>
      </c>
      <c r="AC113" s="44">
        <f t="shared" si="77"/>
        <v>3.9547252147824905E-3</v>
      </c>
      <c r="AD113" s="44">
        <f t="shared" si="77"/>
        <v>3.9547252147824905E-3</v>
      </c>
      <c r="AE113" s="79">
        <f t="shared" si="77"/>
        <v>3.9547252147824905E-3</v>
      </c>
      <c r="AF113" s="147"/>
      <c r="AG113" s="19"/>
      <c r="AH113" s="19"/>
      <c r="AI113" s="19"/>
      <c r="AJ113" s="19"/>
      <c r="AK113" s="19"/>
      <c r="AL113" s="10"/>
      <c r="AM113" s="9"/>
      <c r="AN113" s="9"/>
      <c r="AO113" s="711"/>
      <c r="AP113" s="466"/>
      <c r="AQ113" s="710"/>
      <c r="AR113" s="115">
        <f>IF($CI$124="","",$CI$124)</f>
        <v>5.5406613047363721E-3</v>
      </c>
      <c r="AS113" s="262"/>
      <c r="AT113" s="407"/>
      <c r="AU113" s="117">
        <f>IF($CI$121="","",$CI$121)</f>
        <v>5.3744493392070485E-2</v>
      </c>
      <c r="AV113" s="56">
        <f>IF($CI$122="","",$CI$122)</f>
        <v>4.8843187660668379E-3</v>
      </c>
      <c r="AW113" s="9"/>
      <c r="AX113" s="131"/>
      <c r="AY113" s="110"/>
      <c r="AZ113" s="63">
        <f>IF($CI$116="","",$CI$116)</f>
        <v>0.51066710429145812</v>
      </c>
      <c r="BA113" s="95">
        <f>IF($CI$117="","",$CI$117)</f>
        <v>0.31689333114861545</v>
      </c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" t="s">
        <v>83</v>
      </c>
      <c r="CC113" s="102">
        <f t="shared" si="69"/>
        <v>1.3811860068259386E-2</v>
      </c>
      <c r="CD113" s="553" t="s">
        <v>41</v>
      </c>
      <c r="CE113" s="107">
        <v>12940</v>
      </c>
      <c r="CF113" s="34">
        <v>0.26</v>
      </c>
      <c r="CG113" s="552">
        <f>Input!C109</f>
        <v>259</v>
      </c>
      <c r="CH113" s="556">
        <v>18752</v>
      </c>
      <c r="CI113" s="101">
        <f t="shared" si="45"/>
        <v>1.3811860068259386E-2</v>
      </c>
    </row>
    <row r="114" spans="7:87" ht="7.5" customHeight="1" thickBot="1">
      <c r="P114" s="185"/>
      <c r="Q114" s="185"/>
      <c r="R114" s="185"/>
      <c r="S114" s="185"/>
      <c r="T114" s="19"/>
      <c r="U114" s="19"/>
      <c r="V114" s="98"/>
      <c r="W114" s="324"/>
      <c r="X114" s="45">
        <f t="shared" si="77"/>
        <v>3.9547252147824905E-3</v>
      </c>
      <c r="Y114" s="46">
        <f t="shared" si="77"/>
        <v>3.9547252147824905E-3</v>
      </c>
      <c r="Z114" s="46">
        <f t="shared" si="77"/>
        <v>3.9547252147824905E-3</v>
      </c>
      <c r="AA114" s="46">
        <f t="shared" si="77"/>
        <v>3.9547252147824905E-3</v>
      </c>
      <c r="AB114" s="46">
        <f t="shared" si="77"/>
        <v>3.9547252147824905E-3</v>
      </c>
      <c r="AC114" s="46">
        <f t="shared" si="77"/>
        <v>3.9547252147824905E-3</v>
      </c>
      <c r="AD114" s="46">
        <f t="shared" si="77"/>
        <v>3.9547252147824905E-3</v>
      </c>
      <c r="AE114" s="80">
        <f t="shared" si="77"/>
        <v>3.9547252147824905E-3</v>
      </c>
      <c r="AF114" s="147"/>
      <c r="AG114" s="19"/>
      <c r="AH114" s="19"/>
      <c r="AI114" s="19"/>
      <c r="AJ114" s="19"/>
      <c r="AK114" s="19"/>
      <c r="AL114" s="12"/>
      <c r="AM114" s="733"/>
      <c r="AN114" s="9"/>
      <c r="AO114" s="711" t="s">
        <v>161</v>
      </c>
      <c r="AP114" s="115">
        <f>IF($CI$128="","",$CI$128)</f>
        <v>4.5004500450045006E-3</v>
      </c>
      <c r="AQ114" s="633"/>
      <c r="AR114" s="63">
        <f>IF($CI$124="","",$CI$124)</f>
        <v>5.5406613047363721E-3</v>
      </c>
      <c r="AS114" s="760"/>
      <c r="AT114" s="262"/>
      <c r="AU114" s="98"/>
      <c r="AV114" s="54">
        <f>IF($CI$123="","",$CI$123)</f>
        <v>6.7180399130606604E-3</v>
      </c>
      <c r="AW114" s="9"/>
      <c r="AX114" s="56">
        <f>IF($CI$120="","",$CI$120)</f>
        <v>5.905511811023622E-2</v>
      </c>
      <c r="AY114" s="9"/>
      <c r="AZ114" s="709" t="s">
        <v>84</v>
      </c>
      <c r="BA114" s="63">
        <f>IF($CI$117="","",$CI$117)</f>
        <v>0.31689333114861545</v>
      </c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" t="s">
        <v>78</v>
      </c>
      <c r="CC114" s="102">
        <f t="shared" si="69"/>
        <v>0.12407831874292342</v>
      </c>
      <c r="CD114" s="553" t="s">
        <v>42</v>
      </c>
      <c r="CE114" s="107">
        <v>16900</v>
      </c>
      <c r="CF114" s="34">
        <v>0.95</v>
      </c>
      <c r="CG114" s="552">
        <f>Input!C110</f>
        <v>4493</v>
      </c>
      <c r="CH114" s="556">
        <v>36211</v>
      </c>
      <c r="CI114" s="101">
        <f t="shared" si="45"/>
        <v>0.12407831874292342</v>
      </c>
    </row>
    <row r="115" spans="7:87" ht="7.5" customHeight="1" thickBot="1">
      <c r="I115" t="s">
        <v>341</v>
      </c>
      <c r="P115" s="185"/>
      <c r="Q115" s="185"/>
      <c r="R115" s="185"/>
      <c r="S115" s="185"/>
      <c r="T115" s="19"/>
      <c r="U115" s="19"/>
      <c r="V115" s="19"/>
      <c r="W115" s="9"/>
      <c r="X115" s="9"/>
      <c r="Y115" s="9"/>
      <c r="Z115" s="9"/>
      <c r="AA115" s="9"/>
      <c r="AB115" s="19"/>
      <c r="AC115" s="19"/>
      <c r="AD115" s="9"/>
      <c r="AE115" s="9"/>
      <c r="AF115" s="23"/>
      <c r="AG115" s="8"/>
      <c r="AH115" s="9"/>
      <c r="AI115" s="19"/>
      <c r="AJ115" s="19"/>
      <c r="AK115" s="19"/>
      <c r="AL115" s="12"/>
      <c r="AM115" s="733"/>
      <c r="AN115" s="9"/>
      <c r="AO115" s="747"/>
      <c r="AP115" s="63">
        <f>IF($CI$128="","",$CI$128)</f>
        <v>4.5004500450045006E-3</v>
      </c>
      <c r="AQ115" s="466"/>
      <c r="AR115" s="612"/>
      <c r="AS115" s="607"/>
      <c r="AT115" s="879">
        <f>IF($CI$127=" "," ",$CI$127)</f>
        <v>9.6327833954230974E-2</v>
      </c>
      <c r="AU115" s="56">
        <f>IF($CI$126=" "," ",$CI$126)</f>
        <v>1.0388023220287198E-2</v>
      </c>
      <c r="AV115" s="56">
        <f>IF($CI$125="","",$CI$125)</f>
        <v>8.1747709654686404E-2</v>
      </c>
      <c r="AW115" s="9"/>
      <c r="AX115" s="9"/>
      <c r="AY115" s="9"/>
      <c r="AZ115" s="24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557" t="s">
        <v>132</v>
      </c>
      <c r="CC115" s="560">
        <f t="shared" si="69"/>
        <v>1.9683354728284124E-2</v>
      </c>
      <c r="CD115" s="561" t="s">
        <v>133</v>
      </c>
      <c r="CE115" s="565">
        <v>2792</v>
      </c>
      <c r="CF115" s="562">
        <v>1</v>
      </c>
      <c r="CG115" s="559">
        <f>Input!C111</f>
        <v>138</v>
      </c>
      <c r="CH115" s="563">
        <v>7011</v>
      </c>
      <c r="CI115" s="626">
        <f t="shared" si="45"/>
        <v>1.9683354728284124E-2</v>
      </c>
    </row>
    <row r="116" spans="7:87" ht="7.5" customHeight="1" thickBot="1">
      <c r="P116" s="185"/>
      <c r="Q116" s="185"/>
      <c r="R116" s="98"/>
      <c r="S116" s="98"/>
      <c r="T116" s="19"/>
      <c r="U116" s="19"/>
      <c r="V116" s="19"/>
      <c r="W116" s="9"/>
      <c r="X116" s="9"/>
      <c r="Y116" s="9"/>
      <c r="Z116" s="9"/>
      <c r="AA116" s="9"/>
      <c r="AB116" s="9"/>
      <c r="AC116" s="9"/>
      <c r="AD116" s="9"/>
      <c r="AE116" s="9"/>
      <c r="AF116" s="23"/>
      <c r="AG116" s="9"/>
      <c r="AH116" s="9"/>
      <c r="AI116" s="19"/>
      <c r="AJ116" s="19"/>
      <c r="AK116" s="19"/>
      <c r="AL116" s="12"/>
      <c r="AM116" s="9"/>
      <c r="AN116" s="9"/>
      <c r="AO116" s="19"/>
      <c r="AP116" s="469"/>
      <c r="AQ116" s="734"/>
      <c r="AR116" s="735"/>
      <c r="AS116" s="880">
        <f>IF($CI$131=" "," ",$CI$131)</f>
        <v>5.0364269876465001E-2</v>
      </c>
      <c r="AT116" s="878">
        <f>IF($CI$130="","",$CI$130)</f>
        <v>9.4226453060908599E-2</v>
      </c>
      <c r="AU116" s="878">
        <f>IF($CI$130="","",$CI$130)</f>
        <v>9.4226453060908599E-2</v>
      </c>
      <c r="AV116" s="849">
        <f>IF($CI$130="","",$CI$130)</f>
        <v>9.4226453060908599E-2</v>
      </c>
      <c r="AW116" s="731">
        <f>IF($CI$129=" "," ",$CI$129)</f>
        <v>0.12605804111245467</v>
      </c>
      <c r="AX116" s="18"/>
      <c r="AY116" s="18"/>
      <c r="AZ116" s="18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" t="s">
        <v>84</v>
      </c>
      <c r="CC116" s="102">
        <f t="shared" si="69"/>
        <v>0.51066710429145812</v>
      </c>
      <c r="CD116" s="553" t="s">
        <v>43</v>
      </c>
      <c r="CE116" s="107">
        <v>33321</v>
      </c>
      <c r="CF116" s="34">
        <v>0.44</v>
      </c>
      <c r="CG116" s="552">
        <f>Input!C112</f>
        <v>12447</v>
      </c>
      <c r="CH116" s="556">
        <v>24374</v>
      </c>
      <c r="CI116" s="101">
        <f t="shared" si="45"/>
        <v>0.51066710429145812</v>
      </c>
    </row>
    <row r="117" spans="7:87" ht="7.5" customHeight="1" thickBot="1">
      <c r="P117" s="185"/>
      <c r="Q117" s="185"/>
      <c r="R117" s="185"/>
      <c r="S117" s="185"/>
      <c r="T117" s="19"/>
      <c r="U117" s="19"/>
      <c r="V117" s="19"/>
      <c r="W117" s="9"/>
      <c r="X117" s="9"/>
      <c r="Y117" s="9"/>
      <c r="Z117" s="9"/>
      <c r="AA117" s="9"/>
      <c r="AB117" s="9"/>
      <c r="AC117" s="9"/>
      <c r="AD117" s="9"/>
      <c r="AE117" s="9"/>
      <c r="AF117" s="137"/>
      <c r="AG117" s="9"/>
      <c r="AH117" s="9"/>
      <c r="AI117" s="19"/>
      <c r="AJ117" s="19"/>
      <c r="AK117" s="19"/>
      <c r="AL117" s="12"/>
      <c r="AM117" s="732"/>
      <c r="AN117" s="494"/>
      <c r="AO117" s="747"/>
      <c r="AP117" s="56">
        <f>IF($CI$132=" "," ",$CI$132)</f>
        <v>9.5907928388746806E-4</v>
      </c>
      <c r="AQ117" s="115">
        <f>IF($CI$133="","",$CI$133)</f>
        <v>8.5906040268456368E-3</v>
      </c>
      <c r="AR117" s="496"/>
      <c r="AS117" s="862">
        <f>IF($CI$134="","",$CI$134)</f>
        <v>1.2368300503893724E-2</v>
      </c>
      <c r="AT117" s="878">
        <f t="shared" ref="AT117:AV122" si="80">IF($CI$130="","",$CI$130)</f>
        <v>9.4226453060908599E-2</v>
      </c>
      <c r="AU117" s="878">
        <f t="shared" si="80"/>
        <v>9.4226453060908599E-2</v>
      </c>
      <c r="AV117" s="855">
        <f t="shared" si="80"/>
        <v>9.4226453060908599E-2</v>
      </c>
      <c r="AW117" s="877">
        <f>IF($CI$136="","",$CI$136)</f>
        <v>8.6190009794319289E-2</v>
      </c>
      <c r="AX117" s="877">
        <f>IF($CI$136="","",$CI$136)</f>
        <v>8.6190009794319289E-2</v>
      </c>
      <c r="AY117" s="87">
        <f>IF($CI$135="","",$CI$135)</f>
        <v>8.1167553958721245E-2</v>
      </c>
      <c r="AZ117" s="120">
        <f>IF($CI$135="","",$CI$135)</f>
        <v>8.1167553958721245E-2</v>
      </c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" t="s">
        <v>85</v>
      </c>
      <c r="CC117" s="102">
        <f t="shared" si="69"/>
        <v>0.31689333114861545</v>
      </c>
      <c r="CD117" s="553" t="s">
        <v>44</v>
      </c>
      <c r="CE117" s="107">
        <v>65044</v>
      </c>
      <c r="CF117" s="34">
        <v>0.01</v>
      </c>
      <c r="CG117" s="552">
        <f>Input!C113</f>
        <v>3868</v>
      </c>
      <c r="CH117" s="556">
        <v>12206</v>
      </c>
      <c r="CI117" s="101">
        <f t="shared" si="45"/>
        <v>0.31689333114861545</v>
      </c>
    </row>
    <row r="118" spans="7:87" ht="7.5" customHeight="1" thickBot="1">
      <c r="P118" s="185"/>
      <c r="Q118" s="185"/>
      <c r="R118" s="185"/>
      <c r="S118" s="185"/>
      <c r="T118" s="19"/>
      <c r="U118" s="19"/>
      <c r="V118" s="19"/>
      <c r="W118" s="9"/>
      <c r="X118" s="9"/>
      <c r="Y118" s="9"/>
      <c r="Z118" s="9"/>
      <c r="AA118" s="9"/>
      <c r="AB118" s="9"/>
      <c r="AC118" s="9"/>
      <c r="AD118" s="9"/>
      <c r="AE118" s="9"/>
      <c r="AF118" s="137"/>
      <c r="AG118" s="9"/>
      <c r="AH118" s="9"/>
      <c r="AI118" s="19"/>
      <c r="AJ118" s="19"/>
      <c r="AK118" s="19"/>
      <c r="AL118" s="12"/>
      <c r="AM118" s="465"/>
      <c r="AN118" s="466"/>
      <c r="AO118" s="19"/>
      <c r="AP118" s="761"/>
      <c r="AQ118" s="63">
        <f>IF($CI$133="","",$CI$133)</f>
        <v>8.5906040268456368E-3</v>
      </c>
      <c r="AR118" s="496"/>
      <c r="AS118" s="881">
        <f>IF($CI$134="","",$CI$134)</f>
        <v>1.2368300503893724E-2</v>
      </c>
      <c r="AT118" s="878">
        <f t="shared" si="80"/>
        <v>9.4226453060908599E-2</v>
      </c>
      <c r="AU118" s="878">
        <f t="shared" si="80"/>
        <v>9.4226453060908599E-2</v>
      </c>
      <c r="AV118" s="855">
        <f t="shared" si="80"/>
        <v>9.4226453060908599E-2</v>
      </c>
      <c r="AW118" s="859">
        <f>IF($CI$136="","",$CI$136)</f>
        <v>8.6190009794319289E-2</v>
      </c>
      <c r="AX118" s="859">
        <f>IF($CI$136="","",$CI$136)</f>
        <v>8.6190009794319289E-2</v>
      </c>
      <c r="AY118" s="856">
        <f>IF($CI$135="","",$CI$135)</f>
        <v>8.1167553958721245E-2</v>
      </c>
      <c r="AZ118" s="80">
        <f>IF($CI$135="","",$CI$135)</f>
        <v>8.1167553958721245E-2</v>
      </c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" t="s">
        <v>145</v>
      </c>
      <c r="CC118" s="102">
        <f t="shared" si="69"/>
        <v>3.3758439609902477E-2</v>
      </c>
      <c r="CD118" s="555" t="s">
        <v>146</v>
      </c>
      <c r="CE118" s="107">
        <v>5528</v>
      </c>
      <c r="CF118" s="34">
        <v>0.25</v>
      </c>
      <c r="CG118" s="552">
        <f>Input!C114</f>
        <v>135</v>
      </c>
      <c r="CH118" s="556">
        <v>3999</v>
      </c>
      <c r="CI118" s="101">
        <f t="shared" si="45"/>
        <v>3.3758439609902477E-2</v>
      </c>
    </row>
    <row r="119" spans="7:87" ht="7.5" customHeight="1" thickBot="1"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19"/>
      <c r="AJ119" s="19"/>
      <c r="AK119" s="19"/>
      <c r="AL119" s="12"/>
      <c r="AM119" s="9"/>
      <c r="AN119" s="9"/>
      <c r="AO119" s="19"/>
      <c r="AP119" s="612"/>
      <c r="AQ119" s="736"/>
      <c r="AR119" s="496"/>
      <c r="AS119" s="875">
        <f>IF($CI$134="","",$CI$134)</f>
        <v>1.2368300503893724E-2</v>
      </c>
      <c r="AT119" s="878">
        <f t="shared" si="80"/>
        <v>9.4226453060908599E-2</v>
      </c>
      <c r="AU119" s="878">
        <f t="shared" si="80"/>
        <v>9.4226453060908599E-2</v>
      </c>
      <c r="AV119" s="855">
        <f t="shared" si="80"/>
        <v>9.4226453060908599E-2</v>
      </c>
      <c r="AW119" s="9" t="s">
        <v>91</v>
      </c>
      <c r="AX119" s="9"/>
      <c r="AY119" s="881">
        <f>IF($CI$135="","",$CI$135)</f>
        <v>8.1167553958721245E-2</v>
      </c>
      <c r="AZ119" s="690" t="s">
        <v>90</v>
      </c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" t="s">
        <v>147</v>
      </c>
      <c r="CC119" s="102">
        <f t="shared" si="69"/>
        <v>2.3152270703472842E-2</v>
      </c>
      <c r="CD119" s="555" t="s">
        <v>148</v>
      </c>
      <c r="CE119" s="107">
        <v>5078</v>
      </c>
      <c r="CF119" s="34">
        <v>0.16</v>
      </c>
      <c r="CG119" s="552">
        <f>Input!C115</f>
        <v>26</v>
      </c>
      <c r="CH119" s="556">
        <v>1123</v>
      </c>
      <c r="CI119" s="101">
        <f t="shared" si="45"/>
        <v>2.3152270703472842E-2</v>
      </c>
    </row>
    <row r="120" spans="7:87" ht="7.5" customHeight="1" thickBot="1">
      <c r="Q120" s="208"/>
      <c r="R120" s="208"/>
      <c r="S120" s="208"/>
      <c r="T120" s="18"/>
      <c r="U120" s="18"/>
      <c r="V120" s="18"/>
      <c r="W120" s="18"/>
      <c r="X120" s="18" t="s">
        <v>180</v>
      </c>
      <c r="Y120" s="18"/>
      <c r="Z120" s="18"/>
      <c r="AA120" s="18"/>
      <c r="AB120" s="16"/>
      <c r="AC120" s="9"/>
      <c r="AD120" s="9"/>
      <c r="AE120" s="9"/>
      <c r="AF120" s="9"/>
      <c r="AG120" s="9"/>
      <c r="AH120" s="9"/>
      <c r="AI120" s="19"/>
      <c r="AJ120" s="19"/>
      <c r="AK120" s="19" t="s">
        <v>9</v>
      </c>
      <c r="AL120" s="12"/>
      <c r="AM120" s="9"/>
      <c r="AN120" s="9"/>
      <c r="AO120" s="19"/>
      <c r="AP120" s="465"/>
      <c r="AQ120" s="736"/>
      <c r="AR120" s="732"/>
      <c r="AS120" s="708"/>
      <c r="AT120" s="878">
        <f t="shared" si="80"/>
        <v>9.4226453060908599E-2</v>
      </c>
      <c r="AU120" s="878">
        <f t="shared" si="80"/>
        <v>9.4226453060908599E-2</v>
      </c>
      <c r="AV120" s="858">
        <f t="shared" si="80"/>
        <v>9.4226453060908599E-2</v>
      </c>
      <c r="AW120" s="9"/>
      <c r="AX120" s="9"/>
      <c r="AY120" s="881">
        <f>IF($CI$135="","",$CI$135)</f>
        <v>8.1167553958721245E-2</v>
      </c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557" t="s">
        <v>451</v>
      </c>
      <c r="CC120" s="560">
        <f t="shared" si="69"/>
        <v>5.905511811023622E-2</v>
      </c>
      <c r="CD120" s="564" t="s">
        <v>450</v>
      </c>
      <c r="CE120" s="565">
        <v>1295</v>
      </c>
      <c r="CF120" s="562">
        <v>0.4</v>
      </c>
      <c r="CG120" s="559">
        <f>Input!C116</f>
        <v>150</v>
      </c>
      <c r="CH120" s="563">
        <v>2540</v>
      </c>
      <c r="CI120" s="626">
        <f t="shared" si="45"/>
        <v>5.905511811023622E-2</v>
      </c>
    </row>
    <row r="121" spans="7:87" ht="7.5" customHeight="1" thickBot="1">
      <c r="T121" s="9"/>
      <c r="U121" s="9"/>
      <c r="V121" s="87">
        <f>IF($CI$149="","",$CI$149)</f>
        <v>1.975411270563528E-2</v>
      </c>
      <c r="W121" s="119">
        <f t="shared" ref="W121:AA124" si="81">IF($CI$149="","",$CI$149)</f>
        <v>1.975411270563528E-2</v>
      </c>
      <c r="X121" s="119">
        <f t="shared" si="81"/>
        <v>1.975411270563528E-2</v>
      </c>
      <c r="Y121" s="119">
        <f t="shared" si="81"/>
        <v>1.975411270563528E-2</v>
      </c>
      <c r="Z121" s="119">
        <f t="shared" si="81"/>
        <v>1.975411270563528E-2</v>
      </c>
      <c r="AA121" s="120">
        <f t="shared" si="81"/>
        <v>1.975411270563528E-2</v>
      </c>
      <c r="AB121" s="23"/>
      <c r="AC121" s="9"/>
      <c r="AD121" s="9"/>
      <c r="AE121" s="9"/>
      <c r="AF121" s="9"/>
      <c r="AG121" s="9"/>
      <c r="AH121" s="9"/>
      <c r="AI121" s="19"/>
      <c r="AJ121" s="19"/>
      <c r="AK121" s="19" t="s">
        <v>10</v>
      </c>
      <c r="AL121" s="12"/>
      <c r="AM121" s="9"/>
      <c r="AN121" s="19"/>
      <c r="AO121" s="19"/>
      <c r="AP121" s="9"/>
      <c r="AQ121" s="732"/>
      <c r="AR121" s="496"/>
      <c r="AS121" s="494"/>
      <c r="AT121" s="846">
        <f t="shared" si="80"/>
        <v>9.4226453060908599E-2</v>
      </c>
      <c r="AU121" s="858">
        <f t="shared" si="80"/>
        <v>9.4226453060908599E-2</v>
      </c>
      <c r="AV121" s="9" t="s">
        <v>136</v>
      </c>
      <c r="AW121" s="9"/>
      <c r="AX121" s="9"/>
      <c r="AY121" s="63">
        <f>IF($CI$135="","",$CI$135)</f>
        <v>8.1167553958721245E-2</v>
      </c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723" t="s">
        <v>149</v>
      </c>
      <c r="CC121" s="724">
        <f t="shared" si="69"/>
        <v>5.3744493392070485E-2</v>
      </c>
      <c r="CD121" s="725" t="s">
        <v>150</v>
      </c>
      <c r="CE121" s="729">
        <v>3908</v>
      </c>
      <c r="CF121" s="730">
        <v>0.25</v>
      </c>
      <c r="CG121" s="726">
        <f>Input!C117</f>
        <v>61</v>
      </c>
      <c r="CH121" s="727">
        <v>1135</v>
      </c>
      <c r="CI121" s="728">
        <f t="shared" ref="CI121:CI160" si="82">IF(CG121=0," ",CG121/CH121)</f>
        <v>5.3744493392070485E-2</v>
      </c>
    </row>
    <row r="122" spans="7:87" ht="7.5" customHeight="1" thickBot="1">
      <c r="O122" s="115">
        <f t="shared" ref="K122:O130" si="83">IF($CI$151="","",$CI$151)</f>
        <v>6.7756506775650677E-3</v>
      </c>
      <c r="Q122" s="7" t="s">
        <v>181</v>
      </c>
      <c r="R122" s="7"/>
      <c r="T122" s="9"/>
      <c r="U122" s="9"/>
      <c r="V122" s="43">
        <f t="shared" ref="V122:V124" si="84">IF($CI$149="","",$CI$149)</f>
        <v>1.975411270563528E-2</v>
      </c>
      <c r="W122" s="44">
        <f t="shared" si="81"/>
        <v>1.975411270563528E-2</v>
      </c>
      <c r="X122" s="44">
        <f t="shared" si="81"/>
        <v>1.975411270563528E-2</v>
      </c>
      <c r="Y122" s="44">
        <f t="shared" si="81"/>
        <v>1.975411270563528E-2</v>
      </c>
      <c r="Z122" s="44">
        <f t="shared" si="81"/>
        <v>1.975411270563528E-2</v>
      </c>
      <c r="AA122" s="79">
        <f t="shared" si="81"/>
        <v>1.975411270563528E-2</v>
      </c>
      <c r="AB122" s="23"/>
      <c r="AC122" s="182" t="s">
        <v>174</v>
      </c>
      <c r="AD122" s="9"/>
      <c r="AE122" s="9"/>
      <c r="AF122" s="9"/>
      <c r="AG122" s="9"/>
      <c r="AH122" s="9"/>
      <c r="AI122" s="19"/>
      <c r="AJ122" s="19"/>
      <c r="AK122" s="19" t="s">
        <v>11</v>
      </c>
      <c r="AL122" s="12"/>
      <c r="AM122" s="9"/>
      <c r="AN122" s="19"/>
      <c r="AO122" s="19"/>
      <c r="AP122" s="9"/>
      <c r="AQ122" s="732"/>
      <c r="AR122" s="496"/>
      <c r="AS122" s="494"/>
      <c r="AT122" s="882">
        <f t="shared" si="80"/>
        <v>9.4226453060908599E-2</v>
      </c>
      <c r="AU122" s="19"/>
      <c r="AV122" s="9"/>
      <c r="AW122" s="9"/>
      <c r="AX122" s="9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" t="s">
        <v>151</v>
      </c>
      <c r="CC122" s="102">
        <f t="shared" si="69"/>
        <v>4.8843187660668379E-3</v>
      </c>
      <c r="CD122" s="555" t="s">
        <v>152</v>
      </c>
      <c r="CE122" s="107">
        <v>9206</v>
      </c>
      <c r="CF122" s="34">
        <v>0.23</v>
      </c>
      <c r="CG122" s="552">
        <f>Input!C118</f>
        <v>19</v>
      </c>
      <c r="CH122" s="556">
        <v>3890</v>
      </c>
      <c r="CI122" s="101">
        <f t="shared" si="82"/>
        <v>4.8843187660668379E-3</v>
      </c>
    </row>
    <row r="123" spans="7:87" ht="7.5" customHeight="1" thickBot="1">
      <c r="N123" s="87">
        <f t="shared" si="83"/>
        <v>6.7756506775650677E-3</v>
      </c>
      <c r="O123" s="745">
        <f t="shared" si="83"/>
        <v>6.7756506775650677E-3</v>
      </c>
      <c r="P123" s="185"/>
      <c r="Q123" s="611"/>
      <c r="R123" s="893">
        <f>IF($CI$150="","",$CI$150)</f>
        <v>1.9532270708126472E-2</v>
      </c>
      <c r="S123" s="122"/>
      <c r="T123" s="9"/>
      <c r="U123" s="9"/>
      <c r="V123" s="846">
        <f t="shared" si="84"/>
        <v>1.975411270563528E-2</v>
      </c>
      <c r="W123" s="44">
        <f t="shared" si="81"/>
        <v>1.975411270563528E-2</v>
      </c>
      <c r="X123" s="44">
        <f t="shared" si="81"/>
        <v>1.975411270563528E-2</v>
      </c>
      <c r="Y123" s="44">
        <f t="shared" si="81"/>
        <v>1.975411270563528E-2</v>
      </c>
      <c r="Z123" s="44">
        <f t="shared" si="81"/>
        <v>1.975411270563528E-2</v>
      </c>
      <c r="AA123" s="79">
        <f t="shared" si="81"/>
        <v>1.975411270563528E-2</v>
      </c>
      <c r="AB123" s="9"/>
      <c r="AC123" s="207"/>
      <c r="AD123" s="9"/>
      <c r="AE123" s="9"/>
      <c r="AF123" s="9"/>
      <c r="AG123" s="9"/>
      <c r="AH123" s="9"/>
      <c r="AI123" s="9"/>
      <c r="AJ123" s="9"/>
      <c r="AK123" s="9"/>
      <c r="AL123" s="12"/>
      <c r="AM123" s="9"/>
      <c r="AN123" s="15" t="s">
        <v>191</v>
      </c>
      <c r="AO123" s="19"/>
      <c r="AP123" s="9"/>
      <c r="AQ123" s="732"/>
      <c r="AR123" s="496"/>
      <c r="AS123" s="494"/>
      <c r="AT123" s="862">
        <f t="shared" ref="AT123:AT125" si="85">IF($CI$137="","",$CI$137)</f>
        <v>0.41215564369171404</v>
      </c>
      <c r="AU123" s="861">
        <f t="shared" ref="AU123:AV125" si="86">IF($CI$138="","",$CI$138)</f>
        <v>0.30620955528018723</v>
      </c>
      <c r="AV123" s="852">
        <f t="shared" si="86"/>
        <v>0.30620955528018723</v>
      </c>
      <c r="AW123" s="9" t="s">
        <v>92</v>
      </c>
      <c r="AX123" s="9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" t="s">
        <v>153</v>
      </c>
      <c r="CC123" s="102">
        <f t="shared" si="69"/>
        <v>6.7180399130606604E-3</v>
      </c>
      <c r="CD123" s="553" t="s">
        <v>154</v>
      </c>
      <c r="CE123" s="107">
        <v>8750</v>
      </c>
      <c r="CF123" s="34">
        <v>0.43</v>
      </c>
      <c r="CG123" s="552">
        <f>Input!C119</f>
        <v>34</v>
      </c>
      <c r="CH123" s="556">
        <v>5061</v>
      </c>
      <c r="CI123" s="101">
        <f t="shared" si="82"/>
        <v>6.7180399130606604E-3</v>
      </c>
    </row>
    <row r="124" spans="7:87" ht="7.5" customHeight="1" thickBot="1">
      <c r="N124" s="43">
        <f t="shared" si="83"/>
        <v>6.7756506775650677E-3</v>
      </c>
      <c r="O124" s="79">
        <f t="shared" si="83"/>
        <v>6.7756506775650677E-3</v>
      </c>
      <c r="P124" s="185"/>
      <c r="Q124" s="888">
        <f>IF($CI$150="","",$CI$150)</f>
        <v>1.9532270708126472E-2</v>
      </c>
      <c r="R124" s="855">
        <f>IF($CI$150="","",$CI$150)</f>
        <v>1.9532270708126472E-2</v>
      </c>
      <c r="S124" s="122"/>
      <c r="T124" s="9"/>
      <c r="U124" s="9"/>
      <c r="V124" s="847">
        <f t="shared" si="84"/>
        <v>1.975411270563528E-2</v>
      </c>
      <c r="W124" s="860">
        <f t="shared" si="81"/>
        <v>1.975411270563528E-2</v>
      </c>
      <c r="X124" s="860">
        <f t="shared" si="81"/>
        <v>1.975411270563528E-2</v>
      </c>
      <c r="Y124" s="46">
        <f t="shared" si="81"/>
        <v>1.975411270563528E-2</v>
      </c>
      <c r="Z124" s="46">
        <f t="shared" si="81"/>
        <v>1.975411270563528E-2</v>
      </c>
      <c r="AA124" s="80">
        <f t="shared" si="81"/>
        <v>1.975411270563528E-2</v>
      </c>
      <c r="AB124" s="198"/>
      <c r="AC124" s="194"/>
      <c r="AD124" s="206"/>
      <c r="AE124" s="9"/>
      <c r="AF124" s="9"/>
      <c r="AG124" s="182"/>
      <c r="AH124" s="9"/>
      <c r="AI124" s="9"/>
      <c r="AJ124" s="9"/>
      <c r="AK124" s="9"/>
      <c r="AL124" s="12"/>
      <c r="AM124" s="9"/>
      <c r="AN124" s="54">
        <f>IF($CI$145="","",$CI$145)</f>
        <v>6.1709211986681466E-2</v>
      </c>
      <c r="AO124" s="9"/>
      <c r="AP124" s="9"/>
      <c r="AQ124" s="749"/>
      <c r="AR124" s="750" t="s">
        <v>140</v>
      </c>
      <c r="AS124" s="747"/>
      <c r="AT124" s="881">
        <f t="shared" si="85"/>
        <v>0.41215564369171404</v>
      </c>
      <c r="AU124" s="866">
        <f t="shared" si="86"/>
        <v>0.30620955528018723</v>
      </c>
      <c r="AV124" s="868">
        <f t="shared" si="86"/>
        <v>0.30620955528018723</v>
      </c>
      <c r="AW124" s="9"/>
      <c r="AX124" s="9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" t="s">
        <v>155</v>
      </c>
      <c r="CC124" s="102">
        <f t="shared" si="69"/>
        <v>5.5406613047363721E-3</v>
      </c>
      <c r="CD124" s="555" t="s">
        <v>156</v>
      </c>
      <c r="CE124" s="107">
        <v>23598</v>
      </c>
      <c r="CF124" s="34">
        <v>0.39</v>
      </c>
      <c r="CG124" s="552">
        <f>Input!C120</f>
        <v>31</v>
      </c>
      <c r="CH124" s="556">
        <v>5595</v>
      </c>
      <c r="CI124" s="101">
        <f t="shared" si="82"/>
        <v>5.5406613047363721E-3</v>
      </c>
    </row>
    <row r="125" spans="7:87" ht="7.5" customHeight="1" thickBot="1">
      <c r="L125" s="7" t="s">
        <v>196</v>
      </c>
      <c r="N125" s="43">
        <f t="shared" si="83"/>
        <v>6.7756506775650677E-3</v>
      </c>
      <c r="O125" s="79">
        <f t="shared" si="83"/>
        <v>6.7756506775650677E-3</v>
      </c>
      <c r="P125" s="608"/>
      <c r="Q125" s="846">
        <f t="shared" ref="Q125:R129" si="87">IF($CI$150="","",$CI$150)</f>
        <v>1.9532270708126472E-2</v>
      </c>
      <c r="R125" s="874">
        <f t="shared" si="87"/>
        <v>1.9532270708126472E-2</v>
      </c>
      <c r="T125" s="9"/>
      <c r="U125" s="9"/>
      <c r="V125" s="9"/>
      <c r="W125" s="9"/>
      <c r="X125" s="9"/>
      <c r="Y125" s="9"/>
      <c r="Z125" s="9"/>
      <c r="AA125" s="82">
        <f>IF($CI$148="","",$CI$148)</f>
        <v>2.7145762711864408E-2</v>
      </c>
      <c r="AB125" s="877">
        <f>IF($CI$148="","",$CI$148)</f>
        <v>2.7145762711864408E-2</v>
      </c>
      <c r="AC125" s="852">
        <f>IF($CI$148="","",$CI$148)</f>
        <v>2.7145762711864408E-2</v>
      </c>
      <c r="AD125" s="23"/>
      <c r="AE125" s="9"/>
      <c r="AF125" s="9"/>
      <c r="AG125" s="9"/>
      <c r="AH125" s="9" t="s">
        <v>193</v>
      </c>
      <c r="AI125" s="721"/>
      <c r="AJ125" s="54">
        <f>IF($CI$147="","",$CI$147)</f>
        <v>2.3940561364887175E-2</v>
      </c>
      <c r="AK125" s="9"/>
      <c r="AL125" s="12"/>
      <c r="AM125" s="9"/>
      <c r="AN125" s="95">
        <f t="shared" ref="AN125:AN130" si="88">IF($CI$145="","",$CI$145)</f>
        <v>6.1709211986681466E-2</v>
      </c>
      <c r="AO125" s="9"/>
      <c r="AP125" s="9"/>
      <c r="AQ125" s="466"/>
      <c r="AR125" s="494"/>
      <c r="AS125" s="494"/>
      <c r="AT125" s="875">
        <f t="shared" si="85"/>
        <v>0.41215564369171404</v>
      </c>
      <c r="AU125" s="847">
        <f t="shared" si="86"/>
        <v>0.30620955528018723</v>
      </c>
      <c r="AV125" s="873">
        <f t="shared" si="86"/>
        <v>0.30620955528018723</v>
      </c>
      <c r="AW125" s="96">
        <f>IF($CI$139="","",$CI$139)</f>
        <v>0.25973819912733043</v>
      </c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" t="s">
        <v>216</v>
      </c>
      <c r="CC125" s="102">
        <f t="shared" si="69"/>
        <v>8.1747709654686404E-2</v>
      </c>
      <c r="CD125" s="553" t="s">
        <v>342</v>
      </c>
      <c r="CE125" s="107">
        <v>6600</v>
      </c>
      <c r="CF125" s="34">
        <v>0.89</v>
      </c>
      <c r="CG125" s="552">
        <f>Input!C121</f>
        <v>348</v>
      </c>
      <c r="CH125" s="556">
        <v>4257</v>
      </c>
      <c r="CI125" s="101">
        <f t="shared" si="82"/>
        <v>8.1747709654686404E-2</v>
      </c>
    </row>
    <row r="126" spans="7:87" ht="7.5" customHeight="1" thickBot="1">
      <c r="N126" s="846">
        <f t="shared" si="83"/>
        <v>6.7756506775650677E-3</v>
      </c>
      <c r="O126" s="855">
        <f t="shared" si="83"/>
        <v>6.7756506775650677E-3</v>
      </c>
      <c r="P126" s="608"/>
      <c r="Q126" s="846">
        <f t="shared" si="87"/>
        <v>1.9532270708126472E-2</v>
      </c>
      <c r="R126" s="874">
        <f t="shared" si="87"/>
        <v>1.9532270708126472E-2</v>
      </c>
      <c r="T126" s="191"/>
      <c r="U126" s="191"/>
      <c r="V126" s="192"/>
      <c r="W126" s="888">
        <f t="shared" ref="U126:Z131" si="89">IF($CI$153="","",$CI$153)</f>
        <v>1.7674925129322078E-2</v>
      </c>
      <c r="X126" s="890">
        <f t="shared" si="89"/>
        <v>1.7674925129322078E-2</v>
      </c>
      <c r="Y126" s="890">
        <f t="shared" si="89"/>
        <v>1.7674925129322078E-2</v>
      </c>
      <c r="Z126" s="849">
        <f t="shared" si="89"/>
        <v>1.7674925129322078E-2</v>
      </c>
      <c r="AA126" s="9"/>
      <c r="AB126" s="846">
        <f t="shared" ref="AB126:AC129" si="90">IF($CI$148="","",$CI$148)</f>
        <v>2.7145762711864408E-2</v>
      </c>
      <c r="AC126" s="855">
        <f t="shared" si="90"/>
        <v>2.7145762711864408E-2</v>
      </c>
      <c r="AD126" s="23"/>
      <c r="AE126" s="9"/>
      <c r="AF126" s="9"/>
      <c r="AG126" s="9"/>
      <c r="AH126" s="9"/>
      <c r="AI126" s="87">
        <f t="shared" ref="AI126:AJ128" si="91">IF($CI$147="","",$CI$147)</f>
        <v>2.3940561364887175E-2</v>
      </c>
      <c r="AJ126" s="79">
        <f t="shared" si="91"/>
        <v>2.3940561364887175E-2</v>
      </c>
      <c r="AK126" s="9"/>
      <c r="AL126" s="12"/>
      <c r="AM126" s="9"/>
      <c r="AN126" s="95">
        <f t="shared" si="88"/>
        <v>6.1709211986681466E-2</v>
      </c>
      <c r="AO126" s="9"/>
      <c r="AP126" s="9"/>
      <c r="AQ126" s="9"/>
      <c r="AR126" s="9"/>
      <c r="AS126" s="19"/>
      <c r="AT126" s="706"/>
      <c r="AU126" s="612"/>
      <c r="AV126" s="743"/>
      <c r="AW126" s="97">
        <f>IF($CI$139="","",$CI$139)</f>
        <v>0.25973819912733043</v>
      </c>
      <c r="AX126" s="748" t="s">
        <v>48</v>
      </c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557" t="s">
        <v>157</v>
      </c>
      <c r="CC126" s="560">
        <f t="shared" si="69"/>
        <v>1.0388023220287198E-2</v>
      </c>
      <c r="CD126" s="561" t="s">
        <v>158</v>
      </c>
      <c r="CE126" s="565">
        <v>2010</v>
      </c>
      <c r="CF126" s="562">
        <v>1</v>
      </c>
      <c r="CG126" s="559">
        <f>Input!C122</f>
        <v>34</v>
      </c>
      <c r="CH126" s="563">
        <v>3273</v>
      </c>
      <c r="CI126" s="626">
        <f t="shared" si="82"/>
        <v>1.0388023220287198E-2</v>
      </c>
    </row>
    <row r="127" spans="7:87" ht="7.5" customHeight="1" thickBot="1">
      <c r="L127" s="607"/>
      <c r="M127" s="87">
        <f t="shared" si="83"/>
        <v>6.7756506775650677E-3</v>
      </c>
      <c r="N127" s="854">
        <f t="shared" si="83"/>
        <v>6.7756506775650677E-3</v>
      </c>
      <c r="O127" s="855">
        <f t="shared" si="83"/>
        <v>6.7756506775650677E-3</v>
      </c>
      <c r="Q127" s="43">
        <f t="shared" si="87"/>
        <v>1.9532270708126472E-2</v>
      </c>
      <c r="R127" s="39">
        <f t="shared" si="87"/>
        <v>1.9532270708126472E-2</v>
      </c>
      <c r="T127" s="861">
        <f>IF($CI$153="","",$CI$153)</f>
        <v>1.7674925129322078E-2</v>
      </c>
      <c r="U127" s="851">
        <f t="shared" si="89"/>
        <v>1.7674925129322078E-2</v>
      </c>
      <c r="V127" s="851">
        <f t="shared" si="89"/>
        <v>1.7674925129322078E-2</v>
      </c>
      <c r="W127" s="857">
        <f t="shared" si="89"/>
        <v>1.7674925129322078E-2</v>
      </c>
      <c r="X127" s="854">
        <f t="shared" si="89"/>
        <v>1.7674925129322078E-2</v>
      </c>
      <c r="Y127" s="854">
        <f t="shared" si="89"/>
        <v>1.7674925129322078E-2</v>
      </c>
      <c r="Z127" s="855">
        <f t="shared" si="89"/>
        <v>1.7674925129322078E-2</v>
      </c>
      <c r="AA127" s="9"/>
      <c r="AB127" s="846">
        <f t="shared" si="90"/>
        <v>2.7145762711864408E-2</v>
      </c>
      <c r="AC127" s="855">
        <f t="shared" si="90"/>
        <v>2.7145762711864408E-2</v>
      </c>
      <c r="AD127" s="23" t="s">
        <v>179</v>
      </c>
      <c r="AE127" s="9"/>
      <c r="AF127" s="9"/>
      <c r="AG127" s="9"/>
      <c r="AH127" s="494"/>
      <c r="AI127" s="856">
        <f t="shared" si="91"/>
        <v>2.3940561364887175E-2</v>
      </c>
      <c r="AJ127" s="892">
        <f t="shared" si="91"/>
        <v>2.3940561364887175E-2</v>
      </c>
      <c r="AK127" s="610"/>
      <c r="AL127" s="718"/>
      <c r="AM127" s="9"/>
      <c r="AN127" s="95">
        <f t="shared" si="88"/>
        <v>6.1709211986681466E-2</v>
      </c>
      <c r="AO127" s="9"/>
      <c r="AP127" s="9"/>
      <c r="AQ127" s="9"/>
      <c r="AR127" s="9"/>
      <c r="AS127" s="9" t="s">
        <v>187</v>
      </c>
      <c r="AT127" s="674"/>
      <c r="AU127" s="705"/>
      <c r="AV127" s="9"/>
      <c r="AW127" s="63">
        <f>IF($CI$139="","",$CI$139)</f>
        <v>0.25973819912733043</v>
      </c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" t="s">
        <v>159</v>
      </c>
      <c r="CC127" s="102">
        <f t="shared" si="69"/>
        <v>9.6327833954230974E-2</v>
      </c>
      <c r="CD127" s="553" t="s">
        <v>160</v>
      </c>
      <c r="CE127" s="107">
        <v>3200</v>
      </c>
      <c r="CF127" s="34">
        <v>0.4</v>
      </c>
      <c r="CG127" s="552">
        <f>Input!C123</f>
        <v>181</v>
      </c>
      <c r="CH127" s="556">
        <v>1879</v>
      </c>
      <c r="CI127" s="101">
        <f t="shared" si="82"/>
        <v>9.6327833954230974E-2</v>
      </c>
    </row>
    <row r="128" spans="7:87" ht="7.5" customHeight="1" thickBot="1">
      <c r="G128" s="7" t="s">
        <v>195</v>
      </c>
      <c r="K128" s="607"/>
      <c r="L128" s="47">
        <f t="shared" si="83"/>
        <v>6.7756506775650677E-3</v>
      </c>
      <c r="M128" s="44">
        <f t="shared" si="83"/>
        <v>6.7756506775650677E-3</v>
      </c>
      <c r="N128" s="854">
        <f t="shared" si="83"/>
        <v>6.7756506775650677E-3</v>
      </c>
      <c r="O128" s="855">
        <f t="shared" si="83"/>
        <v>6.7756506775650677E-3</v>
      </c>
      <c r="P128" s="392"/>
      <c r="Q128" s="45">
        <f t="shared" si="87"/>
        <v>1.9532270708126472E-2</v>
      </c>
      <c r="R128" s="39">
        <f t="shared" si="87"/>
        <v>1.9532270708126472E-2</v>
      </c>
      <c r="T128" s="846">
        <f t="shared" ref="T128:T131" si="92">IF($CI$153="","",$CI$153)</f>
        <v>1.7674925129322078E-2</v>
      </c>
      <c r="U128" s="854">
        <f t="shared" si="89"/>
        <v>1.7674925129322078E-2</v>
      </c>
      <c r="V128" s="854">
        <f t="shared" si="89"/>
        <v>1.7674925129322078E-2</v>
      </c>
      <c r="W128" s="854">
        <f t="shared" si="89"/>
        <v>1.7674925129322078E-2</v>
      </c>
      <c r="X128" s="854">
        <f t="shared" si="89"/>
        <v>1.7674925129322078E-2</v>
      </c>
      <c r="Y128" s="854">
        <f t="shared" si="89"/>
        <v>1.7674925129322078E-2</v>
      </c>
      <c r="Z128" s="855">
        <f t="shared" si="89"/>
        <v>1.7674925129322078E-2</v>
      </c>
      <c r="AA128" s="4"/>
      <c r="AB128" s="846">
        <f t="shared" si="90"/>
        <v>2.7145762711864408E-2</v>
      </c>
      <c r="AC128" s="855">
        <f t="shared" si="90"/>
        <v>2.7145762711864408E-2</v>
      </c>
      <c r="AD128" s="204"/>
      <c r="AE128" s="4"/>
      <c r="AF128" s="4"/>
      <c r="AG128" s="469"/>
      <c r="AH128" s="716"/>
      <c r="AI128" s="847">
        <f t="shared" si="91"/>
        <v>2.3940561364887175E-2</v>
      </c>
      <c r="AJ128" s="858">
        <f t="shared" si="91"/>
        <v>2.3940561364887175E-2</v>
      </c>
      <c r="AK128" s="610"/>
      <c r="AL128" s="719"/>
      <c r="AM128" s="4"/>
      <c r="AN128" s="881">
        <f t="shared" si="88"/>
        <v>6.1709211986681466E-2</v>
      </c>
      <c r="AO128" s="4"/>
      <c r="AP128" s="1" t="s">
        <v>188</v>
      </c>
      <c r="AQ128" s="4"/>
      <c r="AR128" s="496"/>
      <c r="AS128" s="861">
        <f>IF($CI$141="","",$CI$141)</f>
        <v>0.18031327874688502</v>
      </c>
      <c r="AT128" s="852">
        <f>IF($CI$141="","",$CI$141)</f>
        <v>0.18031327874688502</v>
      </c>
      <c r="AU128" s="713"/>
      <c r="AV128" s="883">
        <f>IF($CI$140="","",$CI$140)</f>
        <v>9.1601912731619842E-2</v>
      </c>
      <c r="AW128" s="4"/>
      <c r="AX128" s="690" t="s">
        <v>120</v>
      </c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" t="s">
        <v>161</v>
      </c>
      <c r="CC128" s="102">
        <f t="shared" si="69"/>
        <v>4.5004500450045006E-3</v>
      </c>
      <c r="CD128" s="554" t="s">
        <v>162</v>
      </c>
      <c r="CE128" s="107">
        <v>16724</v>
      </c>
      <c r="CF128" s="34">
        <v>0.02</v>
      </c>
      <c r="CG128" s="552">
        <f>Input!C124</f>
        <v>10</v>
      </c>
      <c r="CH128" s="556">
        <v>2222</v>
      </c>
      <c r="CI128" s="101">
        <f t="shared" si="82"/>
        <v>4.5004500450045006E-3</v>
      </c>
    </row>
    <row r="129" spans="2:87" ht="7.5" customHeight="1" thickBot="1">
      <c r="F129" s="87">
        <f>IF($CI$152="","",$CI$152)</f>
        <v>3.7746806039488968E-3</v>
      </c>
      <c r="G129" s="119">
        <f t="shared" ref="G129:I131" si="93">IF($CI$152="","",$CI$152)</f>
        <v>3.7746806039488968E-3</v>
      </c>
      <c r="H129" s="119">
        <f t="shared" si="93"/>
        <v>3.7746806039488968E-3</v>
      </c>
      <c r="I129" s="120">
        <f t="shared" si="93"/>
        <v>3.7746806039488968E-3</v>
      </c>
      <c r="K129" s="41">
        <f t="shared" si="83"/>
        <v>6.7756506775650677E-3</v>
      </c>
      <c r="L129" s="44">
        <f t="shared" si="83"/>
        <v>6.7756506775650677E-3</v>
      </c>
      <c r="M129" s="44">
        <f t="shared" si="83"/>
        <v>6.7756506775650677E-3</v>
      </c>
      <c r="N129" s="889">
        <f t="shared" si="83"/>
        <v>6.7756506775650677E-3</v>
      </c>
      <c r="O129" s="855">
        <f t="shared" si="83"/>
        <v>6.7756506775650677E-3</v>
      </c>
      <c r="P129" s="392"/>
      <c r="Q129" s="743"/>
      <c r="R129" s="742">
        <f t="shared" si="87"/>
        <v>1.9532270708126472E-2</v>
      </c>
      <c r="T129" s="846">
        <f t="shared" si="92"/>
        <v>1.7674925129322078E-2</v>
      </c>
      <c r="U129" s="854">
        <f t="shared" si="89"/>
        <v>1.7674925129322078E-2</v>
      </c>
      <c r="V129" s="854">
        <f t="shared" si="89"/>
        <v>1.7674925129322078E-2</v>
      </c>
      <c r="W129" s="854">
        <f t="shared" si="89"/>
        <v>1.7674925129322078E-2</v>
      </c>
      <c r="X129" s="854">
        <f t="shared" si="89"/>
        <v>1.7674925129322078E-2</v>
      </c>
      <c r="Y129" s="854">
        <f t="shared" si="89"/>
        <v>1.7674925129322078E-2</v>
      </c>
      <c r="Z129" s="855">
        <f t="shared" si="89"/>
        <v>1.7674925129322078E-2</v>
      </c>
      <c r="AB129" s="847">
        <f t="shared" si="90"/>
        <v>2.7145762711864408E-2</v>
      </c>
      <c r="AC129" s="858">
        <f t="shared" si="90"/>
        <v>2.7145762711864408E-2</v>
      </c>
      <c r="AD129" s="205"/>
      <c r="AG129" s="471"/>
      <c r="AH129" s="471"/>
      <c r="AK129" s="466"/>
      <c r="AL129" s="196"/>
      <c r="AN129" s="882">
        <f t="shared" si="88"/>
        <v>6.1709211986681466E-2</v>
      </c>
      <c r="AO129" s="717"/>
      <c r="AP129" s="862">
        <f>IF($CI$144="","",$CI$144)</f>
        <v>0.12576819873625897</v>
      </c>
      <c r="AQ129" s="7"/>
      <c r="AR129" s="737"/>
      <c r="AS129" s="847">
        <f>IF($CI$141="","",$CI$141)</f>
        <v>0.18031327874688502</v>
      </c>
      <c r="AT129" s="858">
        <f>IF($CI$141="","",$CI$141)</f>
        <v>0.18031327874688502</v>
      </c>
      <c r="AU129" s="714"/>
      <c r="AV129" s="831">
        <f>IF($CI$140="","",$CI$140)</f>
        <v>9.1601912731619842E-2</v>
      </c>
      <c r="AW129" s="7" t="s">
        <v>185</v>
      </c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" t="s">
        <v>138</v>
      </c>
      <c r="CC129" s="102">
        <f t="shared" si="69"/>
        <v>0.12605804111245467</v>
      </c>
      <c r="CD129" s="555" t="s">
        <v>139</v>
      </c>
      <c r="CE129" s="107">
        <v>6202</v>
      </c>
      <c r="CF129" s="34">
        <v>0.33</v>
      </c>
      <c r="CG129" s="552">
        <f>Input!C125</f>
        <v>417</v>
      </c>
      <c r="CH129" s="556">
        <v>3308</v>
      </c>
      <c r="CI129" s="101">
        <f t="shared" si="82"/>
        <v>0.12605804111245467</v>
      </c>
    </row>
    <row r="130" spans="2:87" ht="7.5" customHeight="1" thickBot="1">
      <c r="F130" s="43">
        <f t="shared" ref="F130:F131" si="94">IF($CI$152="","",$CI$152)</f>
        <v>3.7746806039488968E-3</v>
      </c>
      <c r="G130" s="44">
        <f t="shared" si="93"/>
        <v>3.7746806039488968E-3</v>
      </c>
      <c r="H130" s="44">
        <f t="shared" si="93"/>
        <v>3.7746806039488968E-3</v>
      </c>
      <c r="I130" s="79">
        <f t="shared" si="93"/>
        <v>3.7746806039488968E-3</v>
      </c>
      <c r="K130" s="43">
        <f t="shared" si="83"/>
        <v>6.7756506775650677E-3</v>
      </c>
      <c r="L130" s="44">
        <f t="shared" si="83"/>
        <v>6.7756506775650677E-3</v>
      </c>
      <c r="M130" s="44">
        <f t="shared" si="83"/>
        <v>6.7756506775650677E-3</v>
      </c>
      <c r="N130" s="854">
        <f t="shared" si="83"/>
        <v>6.7756506775650677E-3</v>
      </c>
      <c r="O130" s="855">
        <f t="shared" si="83"/>
        <v>6.7756506775650677E-3</v>
      </c>
      <c r="P130" s="744"/>
      <c r="Q130" s="612"/>
      <c r="R130" s="609"/>
      <c r="T130" s="846">
        <f t="shared" si="92"/>
        <v>1.7674925129322078E-2</v>
      </c>
      <c r="U130" s="854">
        <f t="shared" si="89"/>
        <v>1.7674925129322078E-2</v>
      </c>
      <c r="V130" s="854">
        <f t="shared" si="89"/>
        <v>1.7674925129322078E-2</v>
      </c>
      <c r="W130" s="854">
        <f t="shared" si="89"/>
        <v>1.7674925129322078E-2</v>
      </c>
      <c r="X130" s="854">
        <f t="shared" si="89"/>
        <v>1.7674925129322078E-2</v>
      </c>
      <c r="Y130" s="854">
        <f t="shared" si="89"/>
        <v>1.7674925129322078E-2</v>
      </c>
      <c r="Z130" s="855">
        <f t="shared" si="89"/>
        <v>1.7674925129322078E-2</v>
      </c>
      <c r="AD130" s="205"/>
      <c r="AG130" s="722"/>
      <c r="AH130" s="722"/>
      <c r="AK130" s="466"/>
      <c r="AL130" s="196"/>
      <c r="AN130" s="882">
        <f t="shared" si="88"/>
        <v>6.1709211986681466E-2</v>
      </c>
      <c r="AO130" s="392"/>
      <c r="AP130" s="846">
        <f>IF($CI$144="","",$CI$144)</f>
        <v>0.12576819873625897</v>
      </c>
      <c r="AQ130" s="851">
        <f>IF($CI$144="","",$CI$144)</f>
        <v>0.12576819873625897</v>
      </c>
      <c r="AR130" s="884">
        <f>IF($CI$144="","",$CI$144)</f>
        <v>0.12576819873625897</v>
      </c>
      <c r="AS130" s="715"/>
      <c r="AT130" s="351"/>
      <c r="AU130" s="627"/>
      <c r="AV130" s="431">
        <f>IF($CI$140="","",$CI$140)</f>
        <v>9.1601912731619842E-2</v>
      </c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" t="s">
        <v>136</v>
      </c>
      <c r="CC130" s="102">
        <f t="shared" si="69"/>
        <v>9.4226453060908599E-2</v>
      </c>
      <c r="CD130" s="555" t="s">
        <v>137</v>
      </c>
      <c r="CE130" s="107">
        <v>192352</v>
      </c>
      <c r="CF130" s="34">
        <v>1</v>
      </c>
      <c r="CG130" s="552">
        <f>Input!C126</f>
        <v>4870</v>
      </c>
      <c r="CH130" s="556">
        <v>51684</v>
      </c>
      <c r="CI130" s="101">
        <f t="shared" si="82"/>
        <v>9.4226453060908599E-2</v>
      </c>
    </row>
    <row r="131" spans="2:87" ht="7.5" customHeight="1" thickBot="1">
      <c r="C131" s="184" t="s">
        <v>194</v>
      </c>
      <c r="F131" s="45">
        <f t="shared" si="94"/>
        <v>3.7746806039488968E-3</v>
      </c>
      <c r="G131" s="46">
        <f t="shared" si="93"/>
        <v>3.7746806039488968E-3</v>
      </c>
      <c r="H131" s="46">
        <f t="shared" si="93"/>
        <v>3.7746806039488968E-3</v>
      </c>
      <c r="I131" s="80">
        <f t="shared" si="93"/>
        <v>3.7746806039488968E-3</v>
      </c>
      <c r="K131" s="45">
        <f t="shared" ref="K131:P131" si="95">IF($CI$151="","",$CI$151)</f>
        <v>6.7756506775650677E-3</v>
      </c>
      <c r="L131" s="46">
        <f t="shared" si="95"/>
        <v>6.7756506775650677E-3</v>
      </c>
      <c r="M131" s="46">
        <f t="shared" si="95"/>
        <v>6.7756506775650677E-3</v>
      </c>
      <c r="N131" s="860">
        <f t="shared" si="95"/>
        <v>6.7756506775650677E-3</v>
      </c>
      <c r="O131" s="860">
        <f t="shared" si="95"/>
        <v>6.7756506775650677E-3</v>
      </c>
      <c r="P131" s="94">
        <f t="shared" si="95"/>
        <v>6.7756506775650677E-3</v>
      </c>
      <c r="Q131" s="610"/>
      <c r="R131" s="466"/>
      <c r="T131" s="43">
        <f t="shared" si="92"/>
        <v>1.7674925129322078E-2</v>
      </c>
      <c r="U131" s="44">
        <f t="shared" si="89"/>
        <v>1.7674925129322078E-2</v>
      </c>
      <c r="V131" s="44">
        <f t="shared" si="89"/>
        <v>1.7674925129322078E-2</v>
      </c>
      <c r="W131" s="44">
        <f t="shared" si="89"/>
        <v>1.7674925129322078E-2</v>
      </c>
      <c r="X131" s="44">
        <f t="shared" si="89"/>
        <v>1.7674925129322078E-2</v>
      </c>
      <c r="Y131" s="44">
        <f t="shared" si="89"/>
        <v>1.7674925129322078E-2</v>
      </c>
      <c r="Z131" s="79">
        <f t="shared" si="89"/>
        <v>1.7674925129322078E-2</v>
      </c>
      <c r="AA131" s="7" t="s">
        <v>178</v>
      </c>
      <c r="AK131" s="466"/>
      <c r="AL131" s="196"/>
      <c r="AN131" s="862">
        <f>IF($CI$146="","",$CI$146)</f>
        <v>6.8156108597285062E-2</v>
      </c>
      <c r="AO131" s="392"/>
      <c r="AP131" s="846">
        <f>IF($CI$144="","",$CI$144)</f>
        <v>0.12576819873625897</v>
      </c>
      <c r="AQ131" s="854">
        <f>IF($CI$144="","",$CI$144)</f>
        <v>0.12576819873625897</v>
      </c>
      <c r="AR131" s="874">
        <f>IF($CI$144="","",$CI$144)</f>
        <v>0.12576819873625897</v>
      </c>
      <c r="AS131" s="862">
        <f>IF($CI$143="","",$CI$143)</f>
        <v>0.19332210998877666</v>
      </c>
      <c r="AT131" s="7" t="s">
        <v>190</v>
      </c>
      <c r="AW131" s="430">
        <f>IF($CI$142="","",$CI$142)</f>
        <v>0.10431154381084839</v>
      </c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557" t="s">
        <v>163</v>
      </c>
      <c r="CC131" s="560">
        <f t="shared" si="69"/>
        <v>5.0364269876465001E-2</v>
      </c>
      <c r="CD131" s="564" t="s">
        <v>164</v>
      </c>
      <c r="CE131" s="565">
        <v>13860</v>
      </c>
      <c r="CF131" s="562">
        <v>0.4</v>
      </c>
      <c r="CG131" s="559">
        <f>Input!C127</f>
        <v>318</v>
      </c>
      <c r="CH131" s="563">
        <v>6314</v>
      </c>
      <c r="CI131" s="626">
        <f t="shared" si="82"/>
        <v>5.0364269876465001E-2</v>
      </c>
    </row>
    <row r="132" spans="2:87" ht="7.5" customHeight="1" thickBot="1">
      <c r="N132" s="185"/>
      <c r="O132" s="185"/>
      <c r="P132" s="185"/>
      <c r="Q132" s="185"/>
      <c r="R132" s="185"/>
      <c r="T132" s="43">
        <f t="shared" ref="T132:Z134" si="96">IF($CI$153="","",$CI$153)</f>
        <v>1.7674925129322078E-2</v>
      </c>
      <c r="U132" s="44">
        <f t="shared" si="96"/>
        <v>1.7674925129322078E-2</v>
      </c>
      <c r="V132" s="44">
        <f t="shared" si="96"/>
        <v>1.7674925129322078E-2</v>
      </c>
      <c r="W132" s="47">
        <f t="shared" si="96"/>
        <v>1.7674925129322078E-2</v>
      </c>
      <c r="X132" s="47">
        <f t="shared" si="96"/>
        <v>1.7674925129322078E-2</v>
      </c>
      <c r="Y132" s="47">
        <f t="shared" si="96"/>
        <v>1.7674925129322078E-2</v>
      </c>
      <c r="Z132" s="79">
        <f t="shared" si="96"/>
        <v>1.7674925129322078E-2</v>
      </c>
      <c r="AK132" s="466"/>
      <c r="AL132" s="196"/>
      <c r="AN132" s="881">
        <f>IF($CI$146="","",$CI$146)</f>
        <v>6.8156108597285062E-2</v>
      </c>
      <c r="AO132" s="392"/>
      <c r="AP132" s="846">
        <f t="shared" ref="AP132:AR134" si="97">IF($CI$144="","",$CI$144)</f>
        <v>0.12576819873625897</v>
      </c>
      <c r="AQ132" s="854">
        <f t="shared" si="97"/>
        <v>0.12576819873625897</v>
      </c>
      <c r="AR132" s="874">
        <f t="shared" si="97"/>
        <v>0.12576819873625897</v>
      </c>
      <c r="AS132" s="857">
        <f>IF($CI$143="","",$CI$143)</f>
        <v>0.19332210998877666</v>
      </c>
      <c r="AT132" s="851">
        <f>IF($CI$143="","",$CI$143)</f>
        <v>0.19332210998877666</v>
      </c>
      <c r="AU132" s="849">
        <f>IF($CI$143="","",$CI$143)</f>
        <v>0.19332210998877666</v>
      </c>
      <c r="AW132" s="831">
        <f>IF($CI$142="","",$CI$142)</f>
        <v>0.10431154381084839</v>
      </c>
      <c r="AX132" s="690" t="s">
        <v>186</v>
      </c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" t="s">
        <v>165</v>
      </c>
      <c r="CC132" s="102">
        <f t="shared" si="69"/>
        <v>9.5907928388746806E-4</v>
      </c>
      <c r="CD132" s="553" t="s">
        <v>166</v>
      </c>
      <c r="CE132" s="107">
        <v>21072</v>
      </c>
      <c r="CF132" s="34">
        <v>0.01</v>
      </c>
      <c r="CG132" s="552">
        <f>Input!C128</f>
        <v>3</v>
      </c>
      <c r="CH132" s="556">
        <v>3128</v>
      </c>
      <c r="CI132" s="101">
        <f t="shared" si="82"/>
        <v>9.5907928388746806E-4</v>
      </c>
    </row>
    <row r="133" spans="2:87" ht="7.5" customHeight="1" thickTop="1" thickBot="1">
      <c r="B133" s="203"/>
      <c r="C133" s="203"/>
      <c r="D133" s="203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2"/>
      <c r="T133" s="43">
        <f t="shared" si="96"/>
        <v>1.7674925129322078E-2</v>
      </c>
      <c r="U133" s="44">
        <f t="shared" ref="U133:Z133" si="98">IF($CI$153="","",$CI$153)</f>
        <v>1.7674925129322078E-2</v>
      </c>
      <c r="V133" s="436">
        <f t="shared" si="98"/>
        <v>1.7674925129322078E-2</v>
      </c>
      <c r="W133" s="738">
        <f t="shared" si="98"/>
        <v>1.7674925129322078E-2</v>
      </c>
      <c r="X133" s="738">
        <f t="shared" si="98"/>
        <v>1.7674925129322078E-2</v>
      </c>
      <c r="Y133" s="738">
        <f t="shared" si="98"/>
        <v>1.7674925129322078E-2</v>
      </c>
      <c r="Z133" s="739">
        <f t="shared" si="98"/>
        <v>1.7674925129322078E-2</v>
      </c>
      <c r="AE133" s="7" t="s">
        <v>182</v>
      </c>
      <c r="AK133" s="466"/>
      <c r="AL133" s="196"/>
      <c r="AN133" s="875">
        <f>IF($CI$146="","",$CI$146)</f>
        <v>6.8156108597285062E-2</v>
      </c>
      <c r="AO133" s="392"/>
      <c r="AP133" s="846">
        <f t="shared" si="97"/>
        <v>0.12576819873625897</v>
      </c>
      <c r="AQ133" s="854">
        <f t="shared" si="97"/>
        <v>0.12576819873625897</v>
      </c>
      <c r="AR133" s="874">
        <f t="shared" si="97"/>
        <v>0.12576819873625897</v>
      </c>
      <c r="AS133" s="859">
        <f>IF($CI$143="","",$CI$143)</f>
        <v>0.19332210998877666</v>
      </c>
      <c r="AT133" s="859">
        <f>IF($CI$143="","",$CI$143)</f>
        <v>0.19332210998877666</v>
      </c>
      <c r="AU133" s="860">
        <f>IF($CI$143="","",$CI$143)</f>
        <v>0.19332210998877666</v>
      </c>
      <c r="AV133" s="885">
        <f>IF($CI$143="","",$CI$143)</f>
        <v>0.19332210998877666</v>
      </c>
      <c r="AW133" s="431">
        <f>IF($CI$142="","",$CI$142)</f>
        <v>0.10431154381084839</v>
      </c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" t="s">
        <v>167</v>
      </c>
      <c r="CC133" s="102">
        <f t="shared" si="69"/>
        <v>8.5906040268456368E-3</v>
      </c>
      <c r="CD133" s="553" t="s">
        <v>168</v>
      </c>
      <c r="CE133" s="107">
        <v>7553</v>
      </c>
      <c r="CF133" s="34">
        <v>0.27</v>
      </c>
      <c r="CG133" s="552">
        <f>Input!C129</f>
        <v>32</v>
      </c>
      <c r="CH133" s="556">
        <v>3725</v>
      </c>
      <c r="CI133" s="101">
        <f t="shared" si="82"/>
        <v>8.5906040268456368E-3</v>
      </c>
    </row>
    <row r="134" spans="2:87" ht="7.5" customHeight="1" thickBot="1">
      <c r="R134" s="200"/>
      <c r="T134" s="43">
        <f t="shared" si="96"/>
        <v>1.7674925129322078E-2</v>
      </c>
      <c r="U134" s="51">
        <f t="shared" ref="U134:V138" si="99">IF($CI$153="","",$CI$153)</f>
        <v>1.7674925129322078E-2</v>
      </c>
      <c r="V134" s="49">
        <f t="shared" si="99"/>
        <v>1.7674925129322078E-2</v>
      </c>
      <c r="W134" s="44">
        <f t="shared" ref="W134:Z139" si="100">IF($CI$153="","",$CI$153)</f>
        <v>1.7674925129322078E-2</v>
      </c>
      <c r="X134" s="44">
        <f t="shared" si="100"/>
        <v>1.7674925129322078E-2</v>
      </c>
      <c r="Y134" s="44">
        <f t="shared" si="100"/>
        <v>1.7674925129322078E-2</v>
      </c>
      <c r="Z134" s="49">
        <f t="shared" si="100"/>
        <v>1.7674925129322078E-2</v>
      </c>
      <c r="AA134" s="195"/>
      <c r="AB134" s="119">
        <f t="shared" ref="AB134:AI135" si="101">IF($CI$154="","",$CI$154)</f>
        <v>1.1291114383897889E-2</v>
      </c>
      <c r="AC134" s="119">
        <f t="shared" si="101"/>
        <v>1.1291114383897889E-2</v>
      </c>
      <c r="AD134" s="425">
        <f t="shared" si="101"/>
        <v>1.1291114383897889E-2</v>
      </c>
      <c r="AE134" s="119">
        <f t="shared" si="101"/>
        <v>1.1291114383897889E-2</v>
      </c>
      <c r="AF134" s="119">
        <f t="shared" si="101"/>
        <v>1.1291114383897889E-2</v>
      </c>
      <c r="AG134" s="119">
        <f t="shared" si="101"/>
        <v>1.1291114383897889E-2</v>
      </c>
      <c r="AH134" s="119">
        <f t="shared" si="101"/>
        <v>1.1291114383897889E-2</v>
      </c>
      <c r="AI134" s="410">
        <f t="shared" si="101"/>
        <v>1.1291114383897889E-2</v>
      </c>
      <c r="AJ134" s="741"/>
      <c r="AK134" s="610"/>
      <c r="AL134" s="29"/>
      <c r="AN134" s="6" t="s">
        <v>192</v>
      </c>
      <c r="AO134" s="494"/>
      <c r="AP134" s="847">
        <f t="shared" si="97"/>
        <v>0.12576819873625897</v>
      </c>
      <c r="AQ134" s="860">
        <f t="shared" si="97"/>
        <v>0.12576819873625897</v>
      </c>
      <c r="AR134" s="873">
        <f t="shared" si="97"/>
        <v>0.12576819873625897</v>
      </c>
      <c r="AU134" s="7" t="s">
        <v>177</v>
      </c>
      <c r="AX134" s="690" t="s">
        <v>173</v>
      </c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796"/>
      <c r="BL134" s="797" t="s">
        <v>458</v>
      </c>
      <c r="BM134" s="797"/>
      <c r="BN134" s="798"/>
      <c r="BO134" s="798"/>
      <c r="BP134" s="798"/>
      <c r="BQ134" s="798"/>
      <c r="BR134" s="798"/>
      <c r="BS134" s="799"/>
      <c r="BT134" s="799"/>
      <c r="BU134" s="799"/>
      <c r="BV134" s="799"/>
      <c r="BW134" s="798"/>
      <c r="BX134" s="796"/>
      <c r="BY134" s="11"/>
      <c r="BZ134" s="11"/>
      <c r="CA134" s="11"/>
      <c r="CB134" s="1" t="s">
        <v>169</v>
      </c>
      <c r="CC134" s="102">
        <f t="shared" si="69"/>
        <v>1.2368300503893724E-2</v>
      </c>
      <c r="CD134" s="553" t="s">
        <v>170</v>
      </c>
      <c r="CE134" s="107">
        <v>31271</v>
      </c>
      <c r="CF134" s="34">
        <v>0.06</v>
      </c>
      <c r="CG134" s="552">
        <f>Input!C130</f>
        <v>27</v>
      </c>
      <c r="CH134" s="556">
        <v>2183</v>
      </c>
      <c r="CI134" s="101">
        <f t="shared" si="82"/>
        <v>1.2368300503893724E-2</v>
      </c>
    </row>
    <row r="135" spans="2:87" ht="7.5" customHeight="1" thickBot="1">
      <c r="R135" s="200"/>
      <c r="T135" s="43">
        <f>IF($CI$153="","",$CI$153)</f>
        <v>1.7674925129322078E-2</v>
      </c>
      <c r="U135" s="51">
        <f t="shared" si="99"/>
        <v>1.7674925129322078E-2</v>
      </c>
      <c r="V135" s="49">
        <f t="shared" si="99"/>
        <v>1.7674925129322078E-2</v>
      </c>
      <c r="W135" s="44">
        <f t="shared" si="100"/>
        <v>1.7674925129322078E-2</v>
      </c>
      <c r="X135" s="44">
        <f t="shared" si="100"/>
        <v>1.7674925129322078E-2</v>
      </c>
      <c r="Y135" s="44">
        <f t="shared" si="100"/>
        <v>1.7674925129322078E-2</v>
      </c>
      <c r="Z135" s="39">
        <f t="shared" si="100"/>
        <v>1.7674925129322078E-2</v>
      </c>
      <c r="AB135" s="440">
        <f>IF($CI$154="","",$CI$154)</f>
        <v>1.1291114383897889E-2</v>
      </c>
      <c r="AC135" s="44">
        <f>IF($CI$154="","",$CI$154)</f>
        <v>1.1291114383897889E-2</v>
      </c>
      <c r="AD135" s="49">
        <f t="shared" si="101"/>
        <v>1.1291114383897889E-2</v>
      </c>
      <c r="AE135" s="44">
        <f t="shared" si="101"/>
        <v>1.1291114383897889E-2</v>
      </c>
      <c r="AF135" s="44">
        <f t="shared" si="101"/>
        <v>1.1291114383897889E-2</v>
      </c>
      <c r="AG135" s="44">
        <f t="shared" si="101"/>
        <v>1.1291114383897889E-2</v>
      </c>
      <c r="AH135" s="44">
        <f t="shared" si="101"/>
        <v>1.1291114383897889E-2</v>
      </c>
      <c r="AI135" s="49">
        <f t="shared" si="101"/>
        <v>1.1291114383897889E-2</v>
      </c>
      <c r="AJ135" s="741"/>
      <c r="AK135" s="740"/>
      <c r="AL135" s="720"/>
      <c r="AT135" s="886">
        <f>IF($CI$156="","",$CI$156)</f>
        <v>0.25184255919711462</v>
      </c>
      <c r="AU135" s="887">
        <f>IF($CI$156="","",$CI$156)</f>
        <v>0.25184255919711462</v>
      </c>
      <c r="AV135" s="94">
        <f>IF($CI$156="","",$CI$156)</f>
        <v>0.25184255919711462</v>
      </c>
      <c r="AW135" s="7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796"/>
      <c r="BL135" s="798"/>
      <c r="BM135" s="798"/>
      <c r="BN135" s="798"/>
      <c r="BO135" s="798"/>
      <c r="BP135" s="798"/>
      <c r="BQ135" s="798"/>
      <c r="BR135" s="798"/>
      <c r="BS135" s="798"/>
      <c r="BT135" s="798"/>
      <c r="BU135" s="799"/>
      <c r="BV135" s="799"/>
      <c r="BW135" s="798"/>
      <c r="BX135" s="796"/>
      <c r="BY135" s="11"/>
      <c r="BZ135" s="11"/>
      <c r="CA135" s="11"/>
      <c r="CB135" s="1" t="s">
        <v>90</v>
      </c>
      <c r="CC135" s="102">
        <f t="shared" si="69"/>
        <v>8.1167553958721245E-2</v>
      </c>
      <c r="CD135" s="555" t="s">
        <v>45</v>
      </c>
      <c r="CE135" s="107">
        <v>70715</v>
      </c>
      <c r="CF135" s="34">
        <v>0.39</v>
      </c>
      <c r="CG135" s="552">
        <f>Input!C131</f>
        <v>3095</v>
      </c>
      <c r="CH135" s="556">
        <v>38131</v>
      </c>
      <c r="CI135" s="101">
        <f t="shared" si="82"/>
        <v>8.1167553958721245E-2</v>
      </c>
    </row>
    <row r="136" spans="2:87" ht="7.5" customHeight="1" thickBot="1">
      <c r="R136" s="200"/>
      <c r="T136" s="43">
        <f>IF($CI$153="","",$CI$153)</f>
        <v>1.7674925129322078E-2</v>
      </c>
      <c r="U136" s="436">
        <f t="shared" si="99"/>
        <v>1.7674925129322078E-2</v>
      </c>
      <c r="V136" s="44">
        <f t="shared" si="99"/>
        <v>1.7674925129322078E-2</v>
      </c>
      <c r="W136" s="44">
        <f t="shared" si="100"/>
        <v>1.7674925129322078E-2</v>
      </c>
      <c r="X136" s="44">
        <f t="shared" si="100"/>
        <v>1.7674925129322078E-2</v>
      </c>
      <c r="Y136" s="44">
        <f t="shared" si="100"/>
        <v>1.7674925129322078E-2</v>
      </c>
      <c r="Z136" s="39">
        <f t="shared" si="100"/>
        <v>1.7674925129322078E-2</v>
      </c>
      <c r="AB136" s="43">
        <f>IF($CI$154="","",$CI$154)</f>
        <v>1.1291114383897889E-2</v>
      </c>
      <c r="AC136" s="439">
        <f>IF($CI$154="","",$CI$154)</f>
        <v>1.1291114383897889E-2</v>
      </c>
      <c r="AD136" s="47">
        <f t="shared" ref="AD136:AI138" si="102">IF($CI$154="","",$CI$154)</f>
        <v>1.1291114383897889E-2</v>
      </c>
      <c r="AE136" s="44">
        <f t="shared" si="102"/>
        <v>1.1291114383897889E-2</v>
      </c>
      <c r="AF136" s="44">
        <f t="shared" si="102"/>
        <v>1.1291114383897889E-2</v>
      </c>
      <c r="AG136" s="44">
        <f t="shared" si="102"/>
        <v>1.1291114383897889E-2</v>
      </c>
      <c r="AH136" s="44">
        <f t="shared" si="102"/>
        <v>1.1291114383897889E-2</v>
      </c>
      <c r="AI136" s="79">
        <f t="shared" si="102"/>
        <v>1.1291114383897889E-2</v>
      </c>
      <c r="AJ136" s="29"/>
      <c r="AK136" s="466"/>
      <c r="AN136" s="496"/>
      <c r="AO136" s="888">
        <f>IF($CI$155="","",$CI$155)</f>
        <v>0.14860001971803213</v>
      </c>
      <c r="AP136" s="890">
        <f t="shared" ref="AP136:AR138" si="103">IF($CI$155="","",$CI$155)</f>
        <v>0.14860001971803213</v>
      </c>
      <c r="AQ136" s="849">
        <f t="shared" si="103"/>
        <v>0.14860001971803213</v>
      </c>
      <c r="AU136" s="888">
        <f>IF($CI$157="","",$CI$157)</f>
        <v>0.10736067787140928</v>
      </c>
      <c r="AV136" s="118">
        <f>IF($CI$157="","",$CI$157)</f>
        <v>0.10736067787140928</v>
      </c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796"/>
      <c r="BL136" s="800"/>
      <c r="BM136" s="799" t="s">
        <v>459</v>
      </c>
      <c r="BN136" s="799"/>
      <c r="BO136" s="799"/>
      <c r="BP136" s="799"/>
      <c r="BQ136" s="799"/>
      <c r="BR136" s="799"/>
      <c r="BS136" s="799"/>
      <c r="BT136" s="799" t="s">
        <v>460</v>
      </c>
      <c r="BU136" s="798"/>
      <c r="BV136" s="798"/>
      <c r="BW136" s="799"/>
      <c r="BX136" s="796"/>
      <c r="BY136" s="11"/>
      <c r="BZ136" s="11"/>
      <c r="CA136" s="11"/>
      <c r="CB136" s="557" t="s">
        <v>91</v>
      </c>
      <c r="CC136" s="560">
        <f t="shared" si="69"/>
        <v>8.6190009794319289E-2</v>
      </c>
      <c r="CD136" s="561" t="s">
        <v>46</v>
      </c>
      <c r="CE136" s="565">
        <v>42229</v>
      </c>
      <c r="CF136" s="562">
        <v>0.46</v>
      </c>
      <c r="CG136" s="559">
        <f>Input!C132</f>
        <v>1584</v>
      </c>
      <c r="CH136" s="563">
        <v>18378</v>
      </c>
      <c r="CI136" s="626">
        <f t="shared" si="82"/>
        <v>8.6190009794319289E-2</v>
      </c>
    </row>
    <row r="137" spans="2:87" ht="7.5" customHeight="1" thickTop="1" thickBot="1">
      <c r="R137" s="200"/>
      <c r="S137" s="185"/>
      <c r="T137" s="746">
        <f>IF($CI$153="","",$CI$153)</f>
        <v>1.7674925129322078E-2</v>
      </c>
      <c r="U137" s="49">
        <f t="shared" si="99"/>
        <v>1.7674925129322078E-2</v>
      </c>
      <c r="V137" s="44">
        <f t="shared" si="99"/>
        <v>1.7674925129322078E-2</v>
      </c>
      <c r="W137" s="44">
        <f t="shared" si="100"/>
        <v>1.7674925129322078E-2</v>
      </c>
      <c r="X137" s="44">
        <f t="shared" si="100"/>
        <v>1.7674925129322078E-2</v>
      </c>
      <c r="Y137" s="44">
        <f t="shared" si="100"/>
        <v>1.7674925129322078E-2</v>
      </c>
      <c r="Z137" s="39">
        <f t="shared" si="100"/>
        <v>1.7674925129322078E-2</v>
      </c>
      <c r="AA137" s="183"/>
      <c r="AB137" s="43">
        <f>IF($CI$154="","",$CI$154)</f>
        <v>1.1291114383897889E-2</v>
      </c>
      <c r="AC137" s="49">
        <f t="shared" ref="AC137:AI142" si="104">IF($CI$154="","",$CI$154)</f>
        <v>1.1291114383897889E-2</v>
      </c>
      <c r="AD137" s="435">
        <f t="shared" si="102"/>
        <v>1.1291114383897889E-2</v>
      </c>
      <c r="AE137" s="439">
        <f t="shared" si="102"/>
        <v>1.1291114383897889E-2</v>
      </c>
      <c r="AF137" s="47">
        <f t="shared" si="102"/>
        <v>1.1291114383897889E-2</v>
      </c>
      <c r="AG137" s="47">
        <f t="shared" si="102"/>
        <v>1.1291114383897889E-2</v>
      </c>
      <c r="AH137" s="47">
        <f t="shared" si="102"/>
        <v>1.1291114383897889E-2</v>
      </c>
      <c r="AI137" s="438">
        <f t="shared" si="102"/>
        <v>1.1291114383897889E-2</v>
      </c>
      <c r="AK137" s="7"/>
      <c r="AN137" s="496"/>
      <c r="AO137" s="78">
        <f t="shared" ref="AO137:AO138" si="105">IF($CI$155="","",$CI$155)</f>
        <v>0.14860001971803213</v>
      </c>
      <c r="AP137" s="47">
        <f t="shared" si="103"/>
        <v>0.14860001971803213</v>
      </c>
      <c r="AQ137" s="855">
        <f t="shared" si="103"/>
        <v>0.14860001971803213</v>
      </c>
      <c r="AR137" s="7" t="s">
        <v>189</v>
      </c>
      <c r="AU137" s="856">
        <f t="shared" ref="AU137:AW138" si="106">IF($CI$157="","",$CI$157)</f>
        <v>0.10736067787140928</v>
      </c>
      <c r="AV137" s="889">
        <f t="shared" si="106"/>
        <v>0.10736067787140928</v>
      </c>
      <c r="AW137" s="38">
        <f t="shared" si="106"/>
        <v>0.10736067787140928</v>
      </c>
      <c r="AX137" s="690" t="s">
        <v>176</v>
      </c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796"/>
      <c r="BL137" s="799"/>
      <c r="BM137" s="799"/>
      <c r="BN137" s="799"/>
      <c r="BO137" s="799"/>
      <c r="BP137" s="799"/>
      <c r="BQ137" s="799"/>
      <c r="BR137" s="799"/>
      <c r="BS137" s="799"/>
      <c r="BT137" s="799"/>
      <c r="BU137" s="799"/>
      <c r="BV137" s="799"/>
      <c r="BW137" s="799"/>
      <c r="BX137" s="796"/>
      <c r="BY137" s="11"/>
      <c r="BZ137" s="11"/>
      <c r="CA137" s="11"/>
      <c r="CB137" s="1" t="s">
        <v>140</v>
      </c>
      <c r="CC137" s="102">
        <f t="shared" si="69"/>
        <v>0.41215564369171404</v>
      </c>
      <c r="CD137" s="553" t="s">
        <v>141</v>
      </c>
      <c r="CE137" s="107">
        <v>23976</v>
      </c>
      <c r="CF137" s="34">
        <v>1</v>
      </c>
      <c r="CG137" s="552">
        <f>Input!C133</f>
        <v>3845</v>
      </c>
      <c r="CH137" s="556">
        <v>9329</v>
      </c>
      <c r="CI137" s="101">
        <f t="shared" si="82"/>
        <v>0.41215564369171404</v>
      </c>
    </row>
    <row r="138" spans="2:87" ht="7.5" customHeight="1" thickTop="1" thickBot="1">
      <c r="P138" s="185"/>
      <c r="R138" s="201"/>
      <c r="S138" s="185"/>
      <c r="T138" s="437">
        <f>IF($CI$153="","",$CI$153)</f>
        <v>1.7674925129322078E-2</v>
      </c>
      <c r="U138" s="50">
        <f t="shared" si="99"/>
        <v>1.7674925129322078E-2</v>
      </c>
      <c r="V138" s="46">
        <f t="shared" si="99"/>
        <v>1.7674925129322078E-2</v>
      </c>
      <c r="W138" s="46">
        <f t="shared" si="100"/>
        <v>1.7674925129322078E-2</v>
      </c>
      <c r="X138" s="44">
        <f t="shared" si="100"/>
        <v>1.7674925129322078E-2</v>
      </c>
      <c r="Y138" s="44">
        <f t="shared" si="100"/>
        <v>1.7674925129322078E-2</v>
      </c>
      <c r="Z138" s="39">
        <f t="shared" si="100"/>
        <v>1.7674925129322078E-2</v>
      </c>
      <c r="AB138" s="43">
        <f t="shared" ref="AB138:AB141" si="107">IF($CI$154="","",$CI$154)</f>
        <v>1.1291114383897889E-2</v>
      </c>
      <c r="AC138" s="49">
        <f t="shared" si="104"/>
        <v>1.1291114383897889E-2</v>
      </c>
      <c r="AD138" s="44">
        <f t="shared" si="102"/>
        <v>1.1291114383897889E-2</v>
      </c>
      <c r="AE138" s="44">
        <f t="shared" si="102"/>
        <v>1.1291114383897889E-2</v>
      </c>
      <c r="AF138" s="435">
        <f t="shared" si="102"/>
        <v>1.1291114383897889E-2</v>
      </c>
      <c r="AG138" s="435">
        <f t="shared" si="102"/>
        <v>1.1291114383897889E-2</v>
      </c>
      <c r="AH138" s="435">
        <f t="shared" si="102"/>
        <v>1.1291114383897889E-2</v>
      </c>
      <c r="AI138" s="79">
        <f t="shared" si="102"/>
        <v>1.1291114383897889E-2</v>
      </c>
      <c r="AN138" s="496"/>
      <c r="AO138" s="45">
        <f t="shared" si="105"/>
        <v>0.14860001971803213</v>
      </c>
      <c r="AP138" s="46">
        <f t="shared" si="103"/>
        <v>0.14860001971803213</v>
      </c>
      <c r="AQ138" s="50">
        <f t="shared" si="103"/>
        <v>0.14860001971803213</v>
      </c>
      <c r="AR138" s="879">
        <f t="shared" si="103"/>
        <v>0.14860001971803213</v>
      </c>
      <c r="AU138" s="847">
        <f t="shared" si="106"/>
        <v>0.10736067787140928</v>
      </c>
      <c r="AV138" s="860">
        <f t="shared" si="106"/>
        <v>0.10736067787140928</v>
      </c>
      <c r="AW138" s="40">
        <f t="shared" si="106"/>
        <v>0.10736067787140928</v>
      </c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796"/>
      <c r="BL138" s="801"/>
      <c r="BM138" s="799" t="s">
        <v>461</v>
      </c>
      <c r="BN138" s="799"/>
      <c r="BO138" s="799"/>
      <c r="BP138" s="799"/>
      <c r="BQ138" s="799"/>
      <c r="BR138" s="799"/>
      <c r="BS138" s="799"/>
      <c r="BT138" s="799"/>
      <c r="BU138" s="799"/>
      <c r="BV138" s="799"/>
      <c r="BW138" s="799"/>
      <c r="BX138" s="796"/>
      <c r="BY138" s="11"/>
      <c r="BZ138" s="11"/>
      <c r="CA138" s="11"/>
      <c r="CB138" s="1" t="s">
        <v>92</v>
      </c>
      <c r="CC138" s="102">
        <f t="shared" si="69"/>
        <v>0.30620955528018723</v>
      </c>
      <c r="CD138" s="553" t="s">
        <v>47</v>
      </c>
      <c r="CE138" s="107">
        <v>67261</v>
      </c>
      <c r="CF138" s="34">
        <v>0.87</v>
      </c>
      <c r="CG138" s="552">
        <f>Input!C134</f>
        <v>4448</v>
      </c>
      <c r="CH138" s="556">
        <v>14526</v>
      </c>
      <c r="CI138" s="101">
        <f t="shared" si="82"/>
        <v>0.30620955528018723</v>
      </c>
    </row>
    <row r="139" spans="2:87" ht="7.5" customHeight="1" thickBot="1">
      <c r="Q139" s="193"/>
      <c r="R139" s="193"/>
      <c r="S139" s="186"/>
      <c r="T139" s="196"/>
      <c r="X139" s="45">
        <f t="shared" si="100"/>
        <v>1.7674925129322078E-2</v>
      </c>
      <c r="Y139" s="46">
        <f t="shared" si="100"/>
        <v>1.7674925129322078E-2</v>
      </c>
      <c r="Z139" s="40">
        <f t="shared" si="100"/>
        <v>1.7674925129322078E-2</v>
      </c>
      <c r="AB139" s="43">
        <f>IF($CI$154="","",$CI$154)</f>
        <v>1.1291114383897889E-2</v>
      </c>
      <c r="AC139" s="44">
        <f t="shared" si="104"/>
        <v>1.1291114383897889E-2</v>
      </c>
      <c r="AD139" s="44">
        <f t="shared" si="104"/>
        <v>1.1291114383897889E-2</v>
      </c>
      <c r="AE139" s="44">
        <f t="shared" si="104"/>
        <v>1.1291114383897889E-2</v>
      </c>
      <c r="AF139" s="44">
        <f t="shared" si="104"/>
        <v>1.1291114383897889E-2</v>
      </c>
      <c r="AG139" s="44">
        <f t="shared" si="104"/>
        <v>1.1291114383897889E-2</v>
      </c>
      <c r="AH139" s="44">
        <f t="shared" si="104"/>
        <v>1.1291114383897889E-2</v>
      </c>
      <c r="AI139" s="79">
        <f t="shared" si="104"/>
        <v>1.1291114383897889E-2</v>
      </c>
      <c r="AN139" s="432"/>
      <c r="AO139" s="432"/>
      <c r="AP139" s="432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796"/>
      <c r="BL139" s="799"/>
      <c r="BM139" s="799"/>
      <c r="BN139" s="799"/>
      <c r="BO139" s="799"/>
      <c r="BP139" s="799"/>
      <c r="BQ139" s="799"/>
      <c r="BR139" s="799"/>
      <c r="BS139" s="799"/>
      <c r="BT139" s="799"/>
      <c r="BU139" s="799"/>
      <c r="BV139" s="799"/>
      <c r="BW139" s="799"/>
      <c r="BX139" s="796"/>
      <c r="BY139" s="11"/>
      <c r="BZ139" s="11"/>
      <c r="CA139" s="11"/>
      <c r="CB139" s="1" t="s">
        <v>48</v>
      </c>
      <c r="CC139" s="102">
        <f t="shared" si="69"/>
        <v>0.25973819912733043</v>
      </c>
      <c r="CD139" s="553" t="s">
        <v>7</v>
      </c>
      <c r="CE139" s="107">
        <v>16592</v>
      </c>
      <c r="CF139" s="34">
        <v>0.65</v>
      </c>
      <c r="CG139" s="552">
        <f>Input!C135</f>
        <v>3274</v>
      </c>
      <c r="CH139" s="556">
        <v>12605</v>
      </c>
      <c r="CI139" s="101">
        <f t="shared" si="82"/>
        <v>0.25973819912733043</v>
      </c>
    </row>
    <row r="140" spans="2:87" ht="7.5" customHeight="1" thickTop="1" thickBot="1">
      <c r="T140" s="197"/>
      <c r="U140" s="189"/>
      <c r="V140" s="186"/>
      <c r="AB140" s="43">
        <f t="shared" si="107"/>
        <v>1.1291114383897889E-2</v>
      </c>
      <c r="AC140" s="44">
        <f t="shared" si="104"/>
        <v>1.1291114383897889E-2</v>
      </c>
      <c r="AD140" s="44">
        <f t="shared" si="104"/>
        <v>1.1291114383897889E-2</v>
      </c>
      <c r="AE140" s="44">
        <f t="shared" si="104"/>
        <v>1.1291114383897889E-2</v>
      </c>
      <c r="AF140" s="44">
        <f t="shared" si="104"/>
        <v>1.1291114383897889E-2</v>
      </c>
      <c r="AG140" s="44">
        <f t="shared" si="104"/>
        <v>1.1291114383897889E-2</v>
      </c>
      <c r="AH140" s="44">
        <f t="shared" si="104"/>
        <v>1.1291114383897889E-2</v>
      </c>
      <c r="AI140" s="79">
        <f t="shared" si="104"/>
        <v>1.1291114383897889E-2</v>
      </c>
      <c r="AM140" s="87">
        <f t="shared" ref="AM140:AR140" si="108">IF($CI$158="","",$CI$158)</f>
        <v>9.8930720442348352E-2</v>
      </c>
      <c r="AN140" s="42">
        <f t="shared" si="108"/>
        <v>9.8930720442348352E-2</v>
      </c>
      <c r="AO140" s="42">
        <f t="shared" si="108"/>
        <v>9.8930720442348352E-2</v>
      </c>
      <c r="AP140" s="42">
        <f t="shared" si="108"/>
        <v>9.8930720442348352E-2</v>
      </c>
      <c r="AQ140" s="42">
        <f t="shared" si="108"/>
        <v>9.8930720442348352E-2</v>
      </c>
      <c r="AR140" s="848">
        <f t="shared" si="108"/>
        <v>9.8930720442348352E-2</v>
      </c>
      <c r="AS140" s="353"/>
      <c r="AT140" s="184" t="s">
        <v>175</v>
      </c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796"/>
      <c r="BL140" s="802"/>
      <c r="BM140" s="799" t="s">
        <v>462</v>
      </c>
      <c r="BN140" s="799"/>
      <c r="BO140" s="799"/>
      <c r="BP140" s="799"/>
      <c r="BQ140" s="799"/>
      <c r="BR140" s="799"/>
      <c r="BS140" s="799"/>
      <c r="BT140" s="799" t="s">
        <v>463</v>
      </c>
      <c r="BU140" s="799"/>
      <c r="BV140" s="799"/>
      <c r="BW140" s="799"/>
      <c r="BX140" s="796"/>
      <c r="BY140" s="11"/>
      <c r="BZ140" s="11"/>
      <c r="CA140" s="11"/>
      <c r="CB140" s="1" t="s">
        <v>185</v>
      </c>
      <c r="CC140" s="102">
        <f t="shared" si="69"/>
        <v>9.1601912731619842E-2</v>
      </c>
      <c r="CD140" s="553" t="s">
        <v>197</v>
      </c>
      <c r="CE140" s="107">
        <v>34454</v>
      </c>
      <c r="CF140" s="34">
        <v>0.77</v>
      </c>
      <c r="CG140" s="552">
        <f>Input!C136</f>
        <v>613</v>
      </c>
      <c r="CH140" s="556">
        <v>6692</v>
      </c>
      <c r="CI140" s="101">
        <f t="shared" si="82"/>
        <v>9.1601912731619842E-2</v>
      </c>
    </row>
    <row r="141" spans="2:87" ht="7.5" customHeight="1" thickTop="1" thickBot="1">
      <c r="T141" s="29"/>
      <c r="W141" s="189"/>
      <c r="X141" s="189"/>
      <c r="Y141" s="189"/>
      <c r="Z141" s="186"/>
      <c r="AB141" s="45">
        <f t="shared" si="107"/>
        <v>1.1291114383897889E-2</v>
      </c>
      <c r="AC141" s="46">
        <f t="shared" si="104"/>
        <v>1.1291114383897889E-2</v>
      </c>
      <c r="AD141" s="46">
        <f t="shared" si="104"/>
        <v>1.1291114383897889E-2</v>
      </c>
      <c r="AE141" s="46">
        <f t="shared" si="104"/>
        <v>1.1291114383897889E-2</v>
      </c>
      <c r="AF141" s="44">
        <f t="shared" si="104"/>
        <v>1.1291114383897889E-2</v>
      </c>
      <c r="AG141" s="44">
        <f t="shared" si="104"/>
        <v>1.1291114383897889E-2</v>
      </c>
      <c r="AH141" s="44">
        <f t="shared" si="104"/>
        <v>1.1291114383897889E-2</v>
      </c>
      <c r="AI141" s="79">
        <f t="shared" si="104"/>
        <v>1.1291114383897889E-2</v>
      </c>
      <c r="AM141" s="43">
        <f t="shared" ref="AM141:AU146" si="109">IF($CI$158="","",$CI$158)</f>
        <v>9.8930720442348352E-2</v>
      </c>
      <c r="AN141" s="44">
        <f t="shared" si="109"/>
        <v>9.8930720442348352E-2</v>
      </c>
      <c r="AO141" s="44">
        <f t="shared" si="109"/>
        <v>9.8930720442348352E-2</v>
      </c>
      <c r="AP141" s="44">
        <f t="shared" si="109"/>
        <v>9.8930720442348352E-2</v>
      </c>
      <c r="AQ141" s="44">
        <f t="shared" si="109"/>
        <v>9.8930720442348352E-2</v>
      </c>
      <c r="AR141" s="874">
        <f t="shared" si="109"/>
        <v>9.8930720442348352E-2</v>
      </c>
      <c r="AS141" s="585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796"/>
      <c r="BL141" s="799"/>
      <c r="BM141" s="799"/>
      <c r="BN141" s="799"/>
      <c r="BO141" s="799"/>
      <c r="BP141" s="799"/>
      <c r="BQ141" s="799"/>
      <c r="BR141" s="799"/>
      <c r="BS141" s="799"/>
      <c r="BT141" s="799"/>
      <c r="BU141" s="799"/>
      <c r="BV141" s="799"/>
      <c r="BW141" s="799"/>
      <c r="BX141" s="796"/>
      <c r="BY141" s="11"/>
      <c r="BZ141" s="11"/>
      <c r="CA141" s="11"/>
      <c r="CB141" s="557" t="s">
        <v>187</v>
      </c>
      <c r="CC141" s="560">
        <f t="shared" si="69"/>
        <v>0.18031327874688502</v>
      </c>
      <c r="CD141" s="561" t="s">
        <v>198</v>
      </c>
      <c r="CE141" s="565">
        <v>34321</v>
      </c>
      <c r="CF141" s="562">
        <v>0.8</v>
      </c>
      <c r="CG141" s="559">
        <f>Input!C137</f>
        <v>2026</v>
      </c>
      <c r="CH141" s="563">
        <v>11236</v>
      </c>
      <c r="CI141" s="626">
        <f t="shared" si="82"/>
        <v>0.18031327874688502</v>
      </c>
    </row>
    <row r="142" spans="2:87" ht="7.5" customHeight="1" thickBot="1">
      <c r="AA142" s="186"/>
      <c r="AB142" s="185"/>
      <c r="AC142" s="185"/>
      <c r="AD142" s="185"/>
      <c r="AE142" s="183"/>
      <c r="AF142" s="45">
        <f t="shared" si="104"/>
        <v>1.1291114383897889E-2</v>
      </c>
      <c r="AG142" s="46">
        <f t="shared" si="104"/>
        <v>1.1291114383897889E-2</v>
      </c>
      <c r="AH142" s="46">
        <f t="shared" si="104"/>
        <v>1.1291114383897889E-2</v>
      </c>
      <c r="AI142" s="80">
        <f t="shared" si="104"/>
        <v>1.1291114383897889E-2</v>
      </c>
      <c r="AM142" s="43">
        <f t="shared" si="109"/>
        <v>9.8930720442348352E-2</v>
      </c>
      <c r="AN142" s="44">
        <f t="shared" si="109"/>
        <v>9.8930720442348352E-2</v>
      </c>
      <c r="AO142" s="44">
        <f t="shared" si="109"/>
        <v>9.8930720442348352E-2</v>
      </c>
      <c r="AP142" s="44">
        <f t="shared" si="109"/>
        <v>9.8930720442348352E-2</v>
      </c>
      <c r="AQ142" s="44">
        <f t="shared" si="109"/>
        <v>9.8930720442348352E-2</v>
      </c>
      <c r="AR142" s="854">
        <f t="shared" si="109"/>
        <v>9.8930720442348352E-2</v>
      </c>
      <c r="AS142" s="849">
        <f t="shared" si="109"/>
        <v>9.8930720442348352E-2</v>
      </c>
      <c r="AT142" s="7" t="s">
        <v>184</v>
      </c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796"/>
      <c r="BL142" s="803"/>
      <c r="BM142" s="799" t="s">
        <v>464</v>
      </c>
      <c r="BN142" s="799"/>
      <c r="BO142" s="799"/>
      <c r="BP142" s="799"/>
      <c r="BQ142" s="799"/>
      <c r="BR142" s="799"/>
      <c r="BS142" s="799"/>
      <c r="BT142" s="799"/>
      <c r="BU142" s="799"/>
      <c r="BV142" s="799"/>
      <c r="BW142" s="799"/>
      <c r="BX142" s="796"/>
      <c r="BY142" s="11"/>
      <c r="BZ142" s="11"/>
      <c r="CA142" s="11"/>
      <c r="CB142" s="1" t="s">
        <v>186</v>
      </c>
      <c r="CC142" s="102">
        <f t="shared" si="69"/>
        <v>0.10431154381084839</v>
      </c>
      <c r="CD142" s="553" t="s">
        <v>199</v>
      </c>
      <c r="CE142" s="107">
        <v>14884</v>
      </c>
      <c r="CF142" s="34">
        <v>0.2</v>
      </c>
      <c r="CG142" s="552">
        <f>Input!C138</f>
        <v>600</v>
      </c>
      <c r="CH142" s="556">
        <v>5752</v>
      </c>
      <c r="CI142" s="101">
        <f t="shared" si="82"/>
        <v>0.10431154381084839</v>
      </c>
    </row>
    <row r="143" spans="2:87" ht="7.5" customHeight="1" thickTop="1" thickBot="1">
      <c r="AB143" s="189"/>
      <c r="AC143" s="189"/>
      <c r="AD143" s="189"/>
      <c r="AE143" s="186"/>
      <c r="AM143" s="43">
        <f t="shared" si="109"/>
        <v>9.8930720442348352E-2</v>
      </c>
      <c r="AN143" s="44">
        <f t="shared" si="109"/>
        <v>9.8930720442348352E-2</v>
      </c>
      <c r="AO143" s="44">
        <f t="shared" si="109"/>
        <v>9.8930720442348352E-2</v>
      </c>
      <c r="AP143" s="44">
        <f t="shared" si="109"/>
        <v>9.8930720442348352E-2</v>
      </c>
      <c r="AQ143" s="44">
        <f t="shared" si="109"/>
        <v>9.8930720442348352E-2</v>
      </c>
      <c r="AR143" s="854">
        <f t="shared" si="109"/>
        <v>9.8930720442348352E-2</v>
      </c>
      <c r="AS143" s="855">
        <f t="shared" si="109"/>
        <v>9.8930720442348352E-2</v>
      </c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796"/>
      <c r="BL143" s="799"/>
      <c r="BM143" s="799"/>
      <c r="BN143" s="799"/>
      <c r="BO143" s="799"/>
      <c r="BP143" s="799"/>
      <c r="BQ143" s="799"/>
      <c r="BR143" s="799"/>
      <c r="BS143" s="799"/>
      <c r="BT143" s="799"/>
      <c r="BU143" s="799"/>
      <c r="BV143" s="799"/>
      <c r="BW143" s="799"/>
      <c r="BX143" s="796"/>
      <c r="BY143" s="11"/>
      <c r="BZ143" s="11"/>
      <c r="CA143" s="11"/>
      <c r="CB143" s="1" t="s">
        <v>190</v>
      </c>
      <c r="CC143" s="102">
        <f t="shared" si="69"/>
        <v>0.19332210998877666</v>
      </c>
      <c r="CD143" s="555" t="s">
        <v>200</v>
      </c>
      <c r="CE143" s="107">
        <v>79016</v>
      </c>
      <c r="CF143" s="34">
        <v>0.79</v>
      </c>
      <c r="CG143" s="552">
        <f>Input!C139</f>
        <v>2067</v>
      </c>
      <c r="CH143" s="556">
        <v>10692</v>
      </c>
      <c r="CI143" s="101">
        <f t="shared" si="82"/>
        <v>0.19332210998877666</v>
      </c>
    </row>
    <row r="144" spans="2:87" ht="7.5" customHeight="1" thickBot="1">
      <c r="AF144" s="186"/>
      <c r="AM144" s="43">
        <f t="shared" si="109"/>
        <v>9.8930720442348352E-2</v>
      </c>
      <c r="AN144" s="44">
        <f t="shared" si="109"/>
        <v>9.8930720442348352E-2</v>
      </c>
      <c r="AO144" s="44">
        <f t="shared" si="109"/>
        <v>9.8930720442348352E-2</v>
      </c>
      <c r="AP144" s="44">
        <f t="shared" si="109"/>
        <v>9.8930720442348352E-2</v>
      </c>
      <c r="AQ144" s="44">
        <f t="shared" si="109"/>
        <v>9.8930720442348352E-2</v>
      </c>
      <c r="AR144" s="854">
        <f t="shared" si="109"/>
        <v>9.8930720442348352E-2</v>
      </c>
      <c r="AS144" s="854">
        <f t="shared" si="109"/>
        <v>9.8930720442348352E-2</v>
      </c>
      <c r="AT144" s="852">
        <f t="shared" si="109"/>
        <v>9.8930720442348352E-2</v>
      </c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796"/>
      <c r="BL144" s="804"/>
      <c r="BM144" s="799" t="s">
        <v>465</v>
      </c>
      <c r="BN144" s="799"/>
      <c r="BO144" s="799"/>
      <c r="BP144" s="799"/>
      <c r="BQ144" s="799"/>
      <c r="BR144" s="799"/>
      <c r="BS144" s="799"/>
      <c r="BT144" s="799" t="s">
        <v>466</v>
      </c>
      <c r="BU144" s="799"/>
      <c r="BV144" s="799"/>
      <c r="BW144" s="798"/>
      <c r="BX144" s="796"/>
      <c r="BY144" s="11"/>
      <c r="BZ144" s="11"/>
      <c r="CA144" s="11"/>
      <c r="CB144" s="1" t="s">
        <v>188</v>
      </c>
      <c r="CC144" s="102">
        <f t="shared" si="69"/>
        <v>0.12576819873625897</v>
      </c>
      <c r="CD144" s="553" t="s">
        <v>339</v>
      </c>
      <c r="CE144" s="107">
        <v>151931</v>
      </c>
      <c r="CF144" s="34">
        <v>0.83</v>
      </c>
      <c r="CG144" s="552">
        <f>Input!C140</f>
        <v>2906</v>
      </c>
      <c r="CH144" s="556">
        <v>23106</v>
      </c>
      <c r="CI144" s="101">
        <f t="shared" si="82"/>
        <v>0.12576819873625897</v>
      </c>
    </row>
    <row r="145" spans="3:87" ht="7.5" customHeight="1" thickTop="1" thickBot="1">
      <c r="C145" t="s">
        <v>341</v>
      </c>
      <c r="AG145" s="189"/>
      <c r="AH145" s="189"/>
      <c r="AI145" s="189"/>
      <c r="AJ145" s="189"/>
      <c r="AK145" s="189"/>
      <c r="AL145" s="190"/>
      <c r="AM145" s="45">
        <f t="shared" si="109"/>
        <v>9.8930720442348352E-2</v>
      </c>
      <c r="AN145" s="46">
        <f t="shared" si="109"/>
        <v>9.8930720442348352E-2</v>
      </c>
      <c r="AO145" s="46">
        <f t="shared" si="109"/>
        <v>9.8930720442348352E-2</v>
      </c>
      <c r="AP145" s="46">
        <f t="shared" si="109"/>
        <v>9.8930720442348352E-2</v>
      </c>
      <c r="AQ145" s="46">
        <f t="shared" si="109"/>
        <v>9.8930720442348352E-2</v>
      </c>
      <c r="AR145" s="860">
        <f t="shared" si="109"/>
        <v>9.8930720442348352E-2</v>
      </c>
      <c r="AS145" s="860">
        <f t="shared" si="109"/>
        <v>9.8930720442348352E-2</v>
      </c>
      <c r="AT145" s="891">
        <f t="shared" si="109"/>
        <v>9.8930720442348352E-2</v>
      </c>
      <c r="AU145" s="852">
        <f t="shared" si="109"/>
        <v>9.8930720442348352E-2</v>
      </c>
      <c r="AW145" s="188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796"/>
      <c r="BL145" s="799"/>
      <c r="BM145" s="799"/>
      <c r="BN145" s="799"/>
      <c r="BO145" s="799"/>
      <c r="BP145" s="799"/>
      <c r="BQ145" s="799"/>
      <c r="BR145" s="799"/>
      <c r="BS145" s="799"/>
      <c r="BT145" s="799"/>
      <c r="BU145" s="799"/>
      <c r="BV145" s="798"/>
      <c r="BW145" s="798"/>
      <c r="BX145" s="796"/>
      <c r="BY145" s="11"/>
      <c r="BZ145" s="11"/>
      <c r="CA145" s="11"/>
      <c r="CB145" s="1" t="s">
        <v>191</v>
      </c>
      <c r="CC145" s="102">
        <f t="shared" si="69"/>
        <v>6.1709211986681466E-2</v>
      </c>
      <c r="CD145" s="553" t="s">
        <v>201</v>
      </c>
      <c r="CE145" s="107">
        <v>63686</v>
      </c>
      <c r="CF145" s="34">
        <v>0.78</v>
      </c>
      <c r="CG145" s="552">
        <f>Input!C141</f>
        <v>556</v>
      </c>
      <c r="CH145" s="556">
        <v>9010</v>
      </c>
      <c r="CI145" s="101">
        <f t="shared" si="82"/>
        <v>6.1709211986681466E-2</v>
      </c>
    </row>
    <row r="146" spans="3:87" ht="7.5" customHeight="1" thickBot="1">
      <c r="AM146" s="185"/>
      <c r="AN146" s="186"/>
      <c r="AT146" s="847">
        <f t="shared" si="109"/>
        <v>9.8930720442348352E-2</v>
      </c>
      <c r="AU146" s="873">
        <f>IF($CI$158="","",$CI$158)</f>
        <v>9.8930720442348352E-2</v>
      </c>
      <c r="AV146" s="608"/>
      <c r="AW146" s="862">
        <f>IF($CI$159="","",$CI$159)</f>
        <v>5.1563450541428399E-2</v>
      </c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557" t="s">
        <v>192</v>
      </c>
      <c r="CC146" s="560">
        <f t="shared" si="69"/>
        <v>6.8156108597285062E-2</v>
      </c>
      <c r="CD146" s="561" t="s">
        <v>202</v>
      </c>
      <c r="CE146" s="565">
        <v>29451</v>
      </c>
      <c r="CF146" s="562">
        <v>0.55000000000000004</v>
      </c>
      <c r="CG146" s="559">
        <f>Input!C142</f>
        <v>241</v>
      </c>
      <c r="CH146" s="563">
        <v>3536</v>
      </c>
      <c r="CI146" s="626">
        <f t="shared" si="82"/>
        <v>6.8156108597285062E-2</v>
      </c>
    </row>
    <row r="147" spans="3:87" ht="7.5" customHeight="1" thickTop="1" thickBot="1">
      <c r="AO147" s="189"/>
      <c r="AP147" s="189"/>
      <c r="AQ147" s="189"/>
      <c r="AR147" s="189"/>
      <c r="AS147" s="186"/>
      <c r="AT147" s="187"/>
      <c r="AU147" s="185"/>
      <c r="AW147" s="881">
        <f>IF($CI$159="","",$CI$159)</f>
        <v>5.1563450541428399E-2</v>
      </c>
      <c r="AX147" s="690" t="s">
        <v>183</v>
      </c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" t="s">
        <v>193</v>
      </c>
      <c r="CC147" s="102">
        <f t="shared" si="69"/>
        <v>2.3940561364887175E-2</v>
      </c>
      <c r="CD147" s="553" t="s">
        <v>203</v>
      </c>
      <c r="CE147" s="107">
        <v>68175</v>
      </c>
      <c r="CF147" s="34">
        <v>0.34</v>
      </c>
      <c r="CG147" s="552">
        <f>Input!C143</f>
        <v>261</v>
      </c>
      <c r="CH147" s="556">
        <v>10902</v>
      </c>
      <c r="CI147" s="101">
        <f t="shared" si="82"/>
        <v>2.3940561364887175E-2</v>
      </c>
    </row>
    <row r="148" spans="3:87" ht="7.5" customHeight="1" thickTop="1" thickBot="1">
      <c r="AU148" s="186"/>
      <c r="AV148" s="888">
        <f>IF($CI$159="","",$CI$159)</f>
        <v>5.1563450541428399E-2</v>
      </c>
      <c r="AW148" s="788">
        <f>IF($CI$159="","",$CI$159)</f>
        <v>5.1563450541428399E-2</v>
      </c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" t="s">
        <v>179</v>
      </c>
      <c r="CC148" s="102">
        <f t="shared" si="69"/>
        <v>2.7145762711864408E-2</v>
      </c>
      <c r="CD148" s="553" t="s">
        <v>204</v>
      </c>
      <c r="CE148" s="107">
        <v>106095</v>
      </c>
      <c r="CF148" s="34">
        <v>1</v>
      </c>
      <c r="CG148" s="552">
        <f>Input!C144</f>
        <v>1001</v>
      </c>
      <c r="CH148" s="556">
        <v>36875</v>
      </c>
      <c r="CI148" s="101">
        <f t="shared" si="82"/>
        <v>2.7145762711864408E-2</v>
      </c>
    </row>
    <row r="149" spans="3:87" ht="7.5" customHeight="1" thickTop="1">
      <c r="AV149" s="433"/>
      <c r="AW149" s="434"/>
      <c r="CB149" s="1" t="s">
        <v>180</v>
      </c>
      <c r="CC149" s="102">
        <f t="shared" si="69"/>
        <v>1.975411270563528E-2</v>
      </c>
      <c r="CD149" s="555" t="s">
        <v>205</v>
      </c>
      <c r="CE149" s="107">
        <v>227364</v>
      </c>
      <c r="CF149" s="34">
        <v>0.42</v>
      </c>
      <c r="CG149" s="552">
        <f>Input!C145</f>
        <v>903</v>
      </c>
      <c r="CH149" s="556">
        <v>45712</v>
      </c>
      <c r="CI149" s="101">
        <f t="shared" si="82"/>
        <v>1.975411270563528E-2</v>
      </c>
    </row>
    <row r="150" spans="3:87" ht="7.5" customHeight="1">
      <c r="CB150" s="1" t="s">
        <v>181</v>
      </c>
      <c r="CC150" s="102">
        <f t="shared" si="69"/>
        <v>1.9532270708126472E-2</v>
      </c>
      <c r="CD150" s="553" t="s">
        <v>206</v>
      </c>
      <c r="CE150" s="107">
        <v>121353</v>
      </c>
      <c r="CF150" s="34">
        <v>0.6</v>
      </c>
      <c r="CG150" s="552">
        <f>Input!C146</f>
        <v>299</v>
      </c>
      <c r="CH150" s="556">
        <v>15308</v>
      </c>
      <c r="CI150" s="101">
        <f t="shared" si="82"/>
        <v>1.9532270708126472E-2</v>
      </c>
    </row>
    <row r="151" spans="3:87" ht="7.5" customHeight="1">
      <c r="CB151" s="557" t="s">
        <v>196</v>
      </c>
      <c r="CC151" s="560">
        <f t="shared" si="69"/>
        <v>6.7756506775650677E-3</v>
      </c>
      <c r="CD151" s="561" t="s">
        <v>207</v>
      </c>
      <c r="CE151" s="565">
        <v>319687</v>
      </c>
      <c r="CF151" s="562">
        <v>0.2</v>
      </c>
      <c r="CG151" s="559">
        <f>Input!C147</f>
        <v>63</v>
      </c>
      <c r="CH151" s="563">
        <v>9298</v>
      </c>
      <c r="CI151" s="626">
        <f t="shared" si="82"/>
        <v>6.7756506775650677E-3</v>
      </c>
    </row>
    <row r="152" spans="3:87" ht="7.5" customHeight="1">
      <c r="CB152" s="1" t="s">
        <v>195</v>
      </c>
      <c r="CC152" s="102">
        <f t="shared" si="69"/>
        <v>3.7746806039488968E-3</v>
      </c>
      <c r="CD152" s="553" t="s">
        <v>208</v>
      </c>
      <c r="CE152" s="107">
        <v>123477</v>
      </c>
      <c r="CF152" s="34">
        <v>0.37</v>
      </c>
      <c r="CG152" s="552">
        <f>Input!C148</f>
        <v>13</v>
      </c>
      <c r="CH152" s="556">
        <v>3444</v>
      </c>
      <c r="CI152" s="101">
        <f t="shared" si="82"/>
        <v>3.7746806039488968E-3</v>
      </c>
    </row>
    <row r="153" spans="3:87" ht="7.5" customHeight="1">
      <c r="CB153" s="1" t="s">
        <v>178</v>
      </c>
      <c r="CC153" s="102">
        <f t="shared" si="69"/>
        <v>1.7674925129322078E-2</v>
      </c>
      <c r="CD153" s="553" t="s">
        <v>209</v>
      </c>
      <c r="CE153" s="107">
        <v>673492</v>
      </c>
      <c r="CF153" s="34">
        <v>0.84</v>
      </c>
      <c r="CG153" s="552">
        <f>Input!C149</f>
        <v>1623</v>
      </c>
      <c r="CH153" s="556">
        <v>91825</v>
      </c>
      <c r="CI153" s="101">
        <f t="shared" si="82"/>
        <v>1.7674925129322078E-2</v>
      </c>
    </row>
    <row r="154" spans="3:87" ht="7.5" customHeight="1">
      <c r="CB154" s="1" t="s">
        <v>182</v>
      </c>
      <c r="CC154" s="102">
        <f t="shared" si="69"/>
        <v>1.1291114383897889E-2</v>
      </c>
      <c r="CD154" s="553" t="s">
        <v>210</v>
      </c>
      <c r="CE154" s="107">
        <v>596657</v>
      </c>
      <c r="CF154" s="34">
        <v>0.04</v>
      </c>
      <c r="CG154" s="552">
        <f>Input!C150</f>
        <v>184</v>
      </c>
      <c r="CH154" s="556">
        <v>16296</v>
      </c>
      <c r="CI154" s="101">
        <f t="shared" si="82"/>
        <v>1.1291114383897889E-2</v>
      </c>
    </row>
    <row r="155" spans="3:87" ht="7.5" customHeight="1">
      <c r="CB155" s="1" t="s">
        <v>189</v>
      </c>
      <c r="CC155" s="102">
        <f t="shared" si="69"/>
        <v>0.14860001971803213</v>
      </c>
      <c r="CD155" s="553" t="s">
        <v>211</v>
      </c>
      <c r="CE155" s="107">
        <v>98530</v>
      </c>
      <c r="CF155" s="34">
        <v>1</v>
      </c>
      <c r="CG155" s="552">
        <f>Input!C151</f>
        <v>6029</v>
      </c>
      <c r="CH155" s="556">
        <v>40572</v>
      </c>
      <c r="CI155" s="101">
        <f t="shared" si="82"/>
        <v>0.14860001971803213</v>
      </c>
    </row>
    <row r="156" spans="3:87" ht="7.5" customHeight="1">
      <c r="CB156" s="557" t="s">
        <v>177</v>
      </c>
      <c r="CC156" s="560">
        <f t="shared" si="69"/>
        <v>0.25184255919711462</v>
      </c>
      <c r="CD156" s="561" t="s">
        <v>212</v>
      </c>
      <c r="CE156" s="565">
        <v>27858</v>
      </c>
      <c r="CF156" s="562">
        <v>0.78</v>
      </c>
      <c r="CG156" s="559">
        <f>Input!C152</f>
        <v>8030</v>
      </c>
      <c r="CH156" s="563">
        <v>31885</v>
      </c>
      <c r="CI156" s="626">
        <f t="shared" si="82"/>
        <v>0.25184255919711462</v>
      </c>
    </row>
    <row r="157" spans="3:87" ht="7.5" customHeight="1">
      <c r="CB157" s="1" t="s">
        <v>176</v>
      </c>
      <c r="CC157" s="102">
        <f t="shared" si="69"/>
        <v>0.10736067787140928</v>
      </c>
      <c r="CD157" s="553" t="s">
        <v>213</v>
      </c>
      <c r="CE157" s="107">
        <v>74689</v>
      </c>
      <c r="CF157" s="34">
        <v>0.56000000000000005</v>
      </c>
      <c r="CG157" s="552">
        <f>Input!C153</f>
        <v>6918</v>
      </c>
      <c r="CH157" s="556">
        <v>64437</v>
      </c>
      <c r="CI157" s="101">
        <f t="shared" si="82"/>
        <v>0.10736067787140928</v>
      </c>
    </row>
    <row r="158" spans="3:87" ht="6.75" customHeight="1">
      <c r="CB158" s="1" t="s">
        <v>184</v>
      </c>
      <c r="CC158" s="102">
        <f t="shared" si="69"/>
        <v>9.8930720442348352E-2</v>
      </c>
      <c r="CD158" s="553" t="s">
        <v>214</v>
      </c>
      <c r="CE158" s="107">
        <v>457499</v>
      </c>
      <c r="CF158" s="34">
        <v>0.66</v>
      </c>
      <c r="CG158" s="552">
        <f>Input!C154</f>
        <v>24333</v>
      </c>
      <c r="CH158" s="556">
        <v>245960</v>
      </c>
      <c r="CI158" s="101">
        <f t="shared" si="82"/>
        <v>9.8930720442348352E-2</v>
      </c>
    </row>
    <row r="159" spans="3:87" ht="7.5" customHeight="1">
      <c r="D159" s="27"/>
      <c r="AW159" s="27"/>
      <c r="CB159" s="1" t="s">
        <v>183</v>
      </c>
      <c r="CC159" s="102">
        <f t="shared" si="69"/>
        <v>5.1563450541428399E-2</v>
      </c>
      <c r="CD159" s="553" t="s">
        <v>215</v>
      </c>
      <c r="CE159" s="107">
        <v>39969</v>
      </c>
      <c r="CF159" s="34">
        <v>0.78</v>
      </c>
      <c r="CG159" s="552">
        <f>Input!C155</f>
        <v>2119</v>
      </c>
      <c r="CH159" s="556">
        <v>41095</v>
      </c>
      <c r="CI159" s="101">
        <f t="shared" si="82"/>
        <v>5.1563450541428399E-2</v>
      </c>
    </row>
    <row r="160" spans="3:87" ht="12.6" customHeight="1">
      <c r="D160" s="27" t="s">
        <v>442</v>
      </c>
      <c r="AW160" s="27" t="s">
        <v>479</v>
      </c>
      <c r="CD160" s="700" t="s">
        <v>440</v>
      </c>
      <c r="CE160" s="33"/>
      <c r="CG160" s="794">
        <f>SUM(CG13:CG159)</f>
        <v>486375.55</v>
      </c>
      <c r="CH160" s="795">
        <f>SUM(CH13:CH159)</f>
        <v>3109791</v>
      </c>
      <c r="CI160" s="575">
        <f t="shared" si="82"/>
        <v>0.15640136266392179</v>
      </c>
    </row>
    <row r="161" spans="4:84" ht="12.6" customHeight="1">
      <c r="D161" s="27" t="s">
        <v>443</v>
      </c>
      <c r="AW161" s="27" t="s">
        <v>473</v>
      </c>
      <c r="CD161" s="700" t="s">
        <v>348</v>
      </c>
      <c r="CE161" s="33"/>
      <c r="CF161" s="33">
        <f>COUNT(CF13:CF159)</f>
        <v>147</v>
      </c>
    </row>
    <row r="162" spans="4:84" ht="12.6" customHeight="1">
      <c r="D162" s="27"/>
      <c r="AW162" s="27"/>
      <c r="CD162" s="700" t="s">
        <v>441</v>
      </c>
      <c r="CE162" s="701"/>
      <c r="CF162" s="701">
        <f>SUM(CE8:CE159)</f>
        <v>15734707</v>
      </c>
    </row>
    <row r="163" spans="4:84" ht="12.6" customHeight="1">
      <c r="AW163" s="27" t="s">
        <v>444</v>
      </c>
      <c r="CD163" s="27" t="s">
        <v>471</v>
      </c>
      <c r="CE163" s="703"/>
      <c r="CF163" s="811">
        <f>Areas!C148</f>
        <v>7078230.4200000009</v>
      </c>
    </row>
    <row r="164" spans="4:84" ht="12.6" customHeight="1">
      <c r="AW164" s="702" t="s">
        <v>445</v>
      </c>
      <c r="CD164" s="27" t="s">
        <v>446</v>
      </c>
      <c r="CE164" s="703"/>
      <c r="CF164" s="703">
        <v>32000000</v>
      </c>
    </row>
    <row r="165" spans="4:84" ht="12.6" customHeight="1">
      <c r="AW165" s="704" t="s">
        <v>447</v>
      </c>
      <c r="CD165" s="700" t="s">
        <v>448</v>
      </c>
      <c r="CE165" s="703"/>
      <c r="CF165" s="703">
        <v>80000000</v>
      </c>
    </row>
    <row r="166" spans="4:84" ht="7.5" customHeight="1"/>
    <row r="167" spans="4:84" ht="7.5" customHeight="1"/>
    <row r="168" spans="4:84" ht="7.5" customHeight="1"/>
    <row r="169" spans="4:84" ht="7.5" customHeight="1"/>
    <row r="170" spans="4:84" ht="7.5" customHeight="1"/>
    <row r="171" spans="4:84" ht="7.5" customHeight="1"/>
    <row r="172" spans="4:84" ht="7.5" customHeight="1"/>
    <row r="173" spans="4:84" ht="7.5" customHeight="1"/>
    <row r="174" spans="4:84" ht="7.5" customHeight="1"/>
    <row r="175" spans="4:84" ht="7.5" customHeight="1"/>
    <row r="176" spans="4:84" ht="7.5" customHeight="1"/>
    <row r="177" ht="7.5" customHeight="1"/>
    <row r="178" ht="7.5" customHeight="1"/>
    <row r="179" ht="7.5" customHeight="1"/>
    <row r="180" ht="7.5" customHeight="1"/>
  </sheetData>
  <conditionalFormatting sqref="CJ63:CJ70 CD50:CD106 CF4:CF6 CD4:CD6">
    <cfRule type="colorScale" priority="1698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CD47:CD119">
    <cfRule type="colorScale" priority="16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45:CA128">
    <cfRule type="colorScale" priority="16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95:CA148 BW45:CB129 CB33:CB142">
    <cfRule type="colorScale" priority="16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J60:CJ81">
    <cfRule type="colorScale" priority="16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K49:CK95">
    <cfRule type="colorScale" priority="16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43:CA128">
    <cfRule type="colorScale" priority="16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34:CF140">
    <cfRule type="colorScale" priority="16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4:CE142">
    <cfRule type="colorScale" priority="16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1:T19">
    <cfRule type="colorScale" priority="170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4:CB17">
    <cfRule type="colorScale" priority="16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2:CB159">
    <cfRule type="colorScale" priority="16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2:CF117">
    <cfRule type="colorScale" priority="16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2:CE159">
    <cfRule type="colorScale" priority="16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94:CB149">
    <cfRule type="colorScale" priority="17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94:CF149">
    <cfRule type="colorScale" priority="17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94:CE149">
    <cfRule type="colorScale" priority="17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07:CB112">
    <cfRule type="colorScale" priority="16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07:CF112">
    <cfRule type="colorScale" priority="16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07:CE112">
    <cfRule type="colorScale" priority="16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4:CE149">
    <cfRule type="colorScale" priority="16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34:CF148">
    <cfRule type="colorScale" priority="16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00:CB104">
    <cfRule type="colorScale" priority="16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00:CF104">
    <cfRule type="colorScale" priority="16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00:CE104">
    <cfRule type="colorScale" priority="16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C8:CC9 CB7:CB9">
    <cfRule type="colorScale" priority="16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95:CA148">
    <cfRule type="colorScale" priority="16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4:CE159">
    <cfRule type="colorScale" priority="16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1:CF128">
    <cfRule type="colorScale" priority="16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6:CB122">
    <cfRule type="colorScale" priority="16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6:CF122">
    <cfRule type="colorScale" priority="160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6:CE122">
    <cfRule type="colorScale" priority="16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08:CB113">
    <cfRule type="colorScale" priority="16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08:CF113">
    <cfRule type="colorScale" priority="160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08:CE113">
    <cfRule type="colorScale" priority="160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6:CF133">
    <cfRule type="colorScale" priority="159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1:CB128">
    <cfRule type="colorScale" priority="159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1:CE128">
    <cfRule type="colorScale" priority="15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3:CB118">
    <cfRule type="colorScale" priority="15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3:CF118">
    <cfRule type="colorScale" priority="15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3:CE118">
    <cfRule type="colorScale" priority="15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5:CF142">
    <cfRule type="colorScale" priority="15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30:CB137">
    <cfRule type="colorScale" priority="15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0:CF137">
    <cfRule type="colorScale" priority="15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0:CE137">
    <cfRule type="colorScale" priority="15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2:CB129">
    <cfRule type="colorScale" priority="15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2:CF129">
    <cfRule type="colorScale" priority="15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2:CE129">
    <cfRule type="colorScale" priority="15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3:CF130">
    <cfRule type="colorScale" priority="15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8:CB124">
    <cfRule type="colorScale" priority="15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8:CF124">
    <cfRule type="colorScale" priority="15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8:CE124">
    <cfRule type="colorScale" priority="15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0:CB115">
    <cfRule type="colorScale" priority="15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0:CF115">
    <cfRule type="colorScale" priority="15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0:CE115">
    <cfRule type="colorScale" priority="15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2:CF139">
    <cfRule type="colorScale" priority="15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7:CB134">
    <cfRule type="colorScale" priority="15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7:CF134">
    <cfRule type="colorScale" priority="15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7:CE134">
    <cfRule type="colorScale" priority="15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9:CB125">
    <cfRule type="colorScale" priority="15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9:CF125">
    <cfRule type="colorScale" priority="15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9:CE125">
    <cfRule type="colorScale" priority="15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7:CF144">
    <cfRule type="colorScale" priority="15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32:CB139">
    <cfRule type="colorScale" priority="15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2:CE139">
    <cfRule type="colorScale" priority="15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4:CB131">
    <cfRule type="colorScale" priority="15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4:CF131">
    <cfRule type="colorScale" priority="15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4:CE131">
    <cfRule type="colorScale" priority="15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6:CF159">
    <cfRule type="colorScale" priority="15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41:CB149">
    <cfRule type="colorScale" priority="15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1:CF149">
    <cfRule type="colorScale" priority="15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41:CE149">
    <cfRule type="colorScale" priority="15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33:CB140">
    <cfRule type="colorScale" priority="15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3:CF140">
    <cfRule type="colorScale" priority="150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3:CE140">
    <cfRule type="colorScale" priority="15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:CE159">
    <cfRule type="colorScale" priority="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K42">
    <cfRule type="colorScale" priority="149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38">
    <cfRule type="colorScale" priority="149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8">
    <cfRule type="colorScale" priority="14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3">
    <cfRule type="colorScale" priority="14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57:CB62">
    <cfRule type="colorScale" priority="14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6:BX149">
    <cfRule type="colorScale" priority="14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1:B148 C21:D21">
    <cfRule type="colorScale" priority="14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5">
    <cfRule type="colorScale" priority="14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5">
    <cfRule type="colorScale" priority="14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5">
    <cfRule type="colorScale" priority="14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4">
    <cfRule type="colorScale" priority="14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9:BV19 BW19:BW149 D19:D21">
    <cfRule type="colorScale" priority="14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5:BY150 G15:BV19 G150:BV150">
    <cfRule type="colorScale" priority="14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9:BW150 E19:BV19 D19:D21 D150:BV150">
    <cfRule type="colorScale" priority="13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1:BW149">
    <cfRule type="colorScale" priority="129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50:BV151">
    <cfRule type="colorScale" priority="12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1:BX150 E150:BV150">
    <cfRule type="colorScale" priority="11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0:BW150 E150:BV150">
    <cfRule type="colorScale" priority="11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0:BW151 F150:BV151">
    <cfRule type="colorScale" priority="10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3:BW149">
    <cfRule type="colorScale" priority="8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7:BX149">
    <cfRule type="colorScale" priority="2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5:BX149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4:BX149">
    <cfRule type="colorScale" priority="19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20:BV21">
    <cfRule type="colorScale" priority="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C104:BC149 BC22:BC102 BD22:BD149 BF22:BY149 BE22:BE101 BE103:BE149 AT147:AU149 AU146 AV22:BB149 AU123:AV123 AT22:AU145 C22:AS149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C104:BC148 BC27:BC102 BD27:BD148 BF27:BW148 BE27:BE101 BE103:BE148 AT147:AU148 AU146 AV27:BB148 AU123:AV123 AT27:AU145 C27:AS148">
    <cfRule type="colorScale" priority="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5:CC5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D5:CD6 CE6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4:CF6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4:CE6">
    <cfRule type="colorScale" priority="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4:CC6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4:CE6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H4:CH7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G4:CG6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4:CB6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5:CB6 CC6">
    <cfRule type="colorScale" priority="6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D4:CD6">
    <cfRule type="colorScale" priority="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C4:CC6">
    <cfRule type="colorScale" priority="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69:CF159">
    <cfRule type="colorScale" priority="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:CF159">
    <cfRule type="colorScale" priority="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7:AU149 AU146 AV28:BV149 AU123:AV123 AT28:AU145 C28:AS149">
    <cfRule type="colorScale" priority="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">
    <cfRule type="colorScale" priority="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C1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6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6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6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5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7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X114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2:BX149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8:BW150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X145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W145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V145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X145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W145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X145">
    <cfRule type="colorScale" priority="13">
      <colorScale>
        <cfvo type="min" val="0"/>
        <cfvo type="max" val="0"/>
        <color theme="5" tint="0.79998168889431442"/>
        <color rgb="FFFF0000"/>
      </colorScale>
    </cfRule>
  </conditionalFormatting>
  <conditionalFormatting sqref="BK134:BW145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X145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4:BX145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4:BX145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4:BX145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4:BX145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W145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X145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C15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60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:CC159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colBreaks count="1" manualBreakCount="1">
    <brk id="7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4"/>
  <sheetViews>
    <sheetView workbookViewId="0">
      <selection activeCell="Z33" sqref="Z32:Z33"/>
    </sheetView>
  </sheetViews>
  <sheetFormatPr defaultRowHeight="15"/>
  <cols>
    <col min="1" max="23" width="3.7109375" customWidth="1"/>
    <col min="24" max="24" width="5.42578125" customWidth="1"/>
    <col min="25" max="25" width="9.5703125" customWidth="1"/>
    <col min="26" max="26" width="15" customWidth="1"/>
    <col min="27" max="27" width="10" customWidth="1"/>
    <col min="28" max="28" width="10.5703125" customWidth="1"/>
    <col min="29" max="29" width="9.140625" customWidth="1"/>
    <col min="30" max="30" width="9.5703125" customWidth="1"/>
    <col min="31" max="31" width="9.42578125" customWidth="1"/>
    <col min="32" max="32" width="8.140625" customWidth="1"/>
    <col min="33" max="33" width="8" customWidth="1"/>
  </cols>
  <sheetData>
    <row r="1" spans="1:33">
      <c r="A1" s="465"/>
      <c r="B1" s="542"/>
      <c r="C1" s="465"/>
      <c r="D1" s="465"/>
      <c r="E1" s="465"/>
      <c r="F1" s="465"/>
      <c r="G1" s="543" t="s">
        <v>345</v>
      </c>
      <c r="H1" s="465"/>
      <c r="I1" s="465"/>
      <c r="J1" s="465"/>
      <c r="K1" s="465"/>
      <c r="L1" s="465"/>
      <c r="M1" s="465"/>
      <c r="N1" s="465"/>
      <c r="O1" s="465"/>
      <c r="P1" s="465"/>
      <c r="Q1" s="376"/>
      <c r="R1" s="474"/>
      <c r="S1" s="474"/>
      <c r="T1" s="474"/>
      <c r="U1" s="474"/>
      <c r="V1" s="474"/>
      <c r="W1" s="468"/>
      <c r="X1" s="499"/>
      <c r="Y1" s="500"/>
      <c r="Z1" s="501"/>
      <c r="AA1" s="499"/>
      <c r="AB1" s="500"/>
      <c r="AC1" s="37" t="s">
        <v>347</v>
      </c>
      <c r="AD1" s="500"/>
      <c r="AE1" s="500"/>
      <c r="AF1" s="1"/>
      <c r="AG1" s="35"/>
    </row>
    <row r="2" spans="1:33">
      <c r="A2" s="465"/>
      <c r="B2" s="543"/>
      <c r="C2" s="543" t="str">
        <f>'Full Map Eastern NSW'!D3</f>
        <v>Genus/Species:  All Rainforest Species</v>
      </c>
      <c r="D2" s="27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376"/>
      <c r="R2" s="474"/>
      <c r="S2" s="474"/>
      <c r="T2" s="570" t="str">
        <f>'Full Map Eastern NSW'!BP3</f>
        <v>Form: All</v>
      </c>
      <c r="U2" s="474"/>
      <c r="V2" s="474"/>
      <c r="W2" s="468"/>
      <c r="X2" s="500"/>
      <c r="Y2" s="500"/>
      <c r="Z2" s="500"/>
      <c r="AA2" s="500"/>
      <c r="AB2" s="500"/>
      <c r="AC2" s="500"/>
      <c r="AD2" s="500"/>
      <c r="AE2" s="500"/>
      <c r="AF2" s="1"/>
      <c r="AG2" s="1"/>
    </row>
    <row r="3" spans="1:33">
      <c r="A3" s="465"/>
      <c r="B3" s="465"/>
      <c r="C3" s="572" t="str">
        <f>'Full Map Eastern NSW'!D4</f>
        <v>Plant Family: All Rainforest Species</v>
      </c>
      <c r="D3" s="27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8"/>
      <c r="S3" s="468"/>
      <c r="T3" s="571" t="str">
        <f>'Full Map Eastern NSW'!BP4</f>
        <v>Rainforest?: Y</v>
      </c>
      <c r="U3" s="468"/>
      <c r="V3" s="468"/>
      <c r="W3" s="468"/>
      <c r="X3" s="500" t="s">
        <v>0</v>
      </c>
      <c r="Y3" s="500" t="s">
        <v>101</v>
      </c>
      <c r="Z3" s="569" t="s">
        <v>0</v>
      </c>
      <c r="AA3" s="569" t="s">
        <v>344</v>
      </c>
      <c r="AB3" s="500" t="s">
        <v>101</v>
      </c>
      <c r="AC3" s="500" t="s">
        <v>115</v>
      </c>
      <c r="AD3" s="500" t="s">
        <v>99</v>
      </c>
      <c r="AE3" s="500" t="s">
        <v>101</v>
      </c>
      <c r="AF3" s="1"/>
      <c r="AG3" s="1"/>
    </row>
    <row r="4" spans="1:33">
      <c r="A4" s="465"/>
      <c r="B4" s="465"/>
      <c r="C4" s="572" t="str">
        <f>'Full Map Eastern NSW'!D7</f>
        <v>Common Name(s): All Rainforest Species</v>
      </c>
      <c r="D4" s="27"/>
      <c r="E4" s="465"/>
      <c r="F4" s="465"/>
      <c r="G4" s="470"/>
      <c r="H4" s="470"/>
      <c r="I4" s="470"/>
      <c r="J4" s="470"/>
      <c r="K4" s="470"/>
      <c r="L4" s="497"/>
      <c r="M4" s="470"/>
      <c r="N4" s="497"/>
      <c r="O4" s="497"/>
      <c r="P4" s="470"/>
      <c r="Q4" s="470"/>
      <c r="R4" s="510"/>
      <c r="S4" s="510"/>
      <c r="T4" s="571" t="str">
        <f>'Full Map Eastern NSW'!BP6</f>
        <v>Rare?:</v>
      </c>
      <c r="U4" s="468"/>
      <c r="V4" s="468"/>
      <c r="W4" s="468"/>
      <c r="X4" s="500" t="s">
        <v>12</v>
      </c>
      <c r="Y4" s="500"/>
      <c r="Z4" s="500"/>
      <c r="AA4" s="500" t="s">
        <v>340</v>
      </c>
      <c r="AB4" s="500" t="s">
        <v>340</v>
      </c>
      <c r="AC4" s="500" t="s">
        <v>100</v>
      </c>
      <c r="AD4" s="500" t="s">
        <v>100</v>
      </c>
      <c r="AE4" s="500"/>
      <c r="AF4" s="1"/>
      <c r="AG4" s="101"/>
    </row>
    <row r="5" spans="1:33">
      <c r="A5" s="465"/>
      <c r="B5" s="465"/>
      <c r="C5" s="465"/>
      <c r="D5" s="27"/>
      <c r="E5" s="465"/>
      <c r="F5" s="446"/>
      <c r="G5" s="475"/>
      <c r="H5" s="475"/>
      <c r="I5" s="475"/>
      <c r="J5" s="475"/>
      <c r="K5" s="474"/>
      <c r="L5" s="474"/>
      <c r="M5" s="474"/>
      <c r="N5" s="474"/>
      <c r="O5" s="474"/>
      <c r="P5" s="474"/>
      <c r="Q5" s="474"/>
      <c r="R5" s="468"/>
      <c r="S5" s="468"/>
      <c r="T5" s="27"/>
      <c r="U5" s="509"/>
      <c r="V5" s="489"/>
      <c r="W5" s="489"/>
      <c r="X5" s="500"/>
      <c r="Y5" s="500"/>
      <c r="Z5" s="500"/>
      <c r="AA5" s="500" t="s">
        <v>1</v>
      </c>
      <c r="AB5" s="500" t="s">
        <v>109</v>
      </c>
      <c r="AC5" s="500" t="s">
        <v>13</v>
      </c>
      <c r="AD5" s="500" t="s">
        <v>13</v>
      </c>
      <c r="AE5" s="500"/>
      <c r="AF5" s="1"/>
      <c r="AG5" s="101"/>
    </row>
    <row r="6" spans="1:33" ht="15.75" thickBot="1">
      <c r="A6" s="465"/>
      <c r="B6" s="466"/>
      <c r="C6" s="466"/>
      <c r="D6" s="27"/>
      <c r="E6" s="465"/>
      <c r="F6" s="465"/>
      <c r="G6" s="511"/>
      <c r="H6" s="511"/>
      <c r="I6" s="511"/>
      <c r="J6" s="511"/>
      <c r="K6" s="512"/>
      <c r="L6" s="513" t="s">
        <v>53</v>
      </c>
      <c r="M6" s="512"/>
      <c r="N6" s="514" t="s">
        <v>65</v>
      </c>
      <c r="O6" s="514" t="s">
        <v>54</v>
      </c>
      <c r="P6" s="511"/>
      <c r="Q6" s="511"/>
      <c r="R6" s="515"/>
      <c r="S6" s="515"/>
      <c r="T6" s="515"/>
      <c r="U6" s="468"/>
      <c r="V6" s="468"/>
      <c r="W6" s="468"/>
      <c r="X6" s="1"/>
      <c r="Y6" s="102"/>
      <c r="Z6" s="2"/>
      <c r="AA6" s="5"/>
      <c r="AB6" s="34"/>
      <c r="AC6" s="107"/>
      <c r="AD6" s="1"/>
      <c r="AE6" s="101"/>
      <c r="AF6" s="1"/>
      <c r="AG6" s="101"/>
    </row>
    <row r="7" spans="1:33" ht="15.75" thickBot="1">
      <c r="A7" s="466"/>
      <c r="B7" s="466"/>
      <c r="C7" s="466"/>
      <c r="D7" s="465"/>
      <c r="E7" s="465"/>
      <c r="F7" s="446"/>
      <c r="G7" s="43">
        <f>IF($AE$7="","",$AE$7)</f>
        <v>6.6953869984026332E-2</v>
      </c>
      <c r="H7" s="44">
        <f t="shared" ref="H7:J7" si="0">IF($AE$7="","",$AE$7)</f>
        <v>6.6953869984026332E-2</v>
      </c>
      <c r="I7" s="77">
        <f t="shared" si="0"/>
        <v>6.6953869984026332E-2</v>
      </c>
      <c r="J7" s="44">
        <f t="shared" si="0"/>
        <v>6.6953869984026332E-2</v>
      </c>
      <c r="K7" s="81">
        <f>IF($AE$8="","",$AE$8)</f>
        <v>7.8032592981995011E-2</v>
      </c>
      <c r="L7" s="451">
        <f t="shared" ref="J7:M10" si="1">IF($AE$8="","",$AE$8)</f>
        <v>7.8032592981995011E-2</v>
      </c>
      <c r="M7" s="92">
        <f t="shared" si="1"/>
        <v>7.8032592981995011E-2</v>
      </c>
      <c r="N7" s="69">
        <f>IF($AE$10="","",$AE$10)</f>
        <v>1.1317474839890211</v>
      </c>
      <c r="O7" s="64">
        <f>IF($AE$9="","",$AE$9)</f>
        <v>0.20363134911514594</v>
      </c>
      <c r="P7" s="516">
        <f>IF($AE$9="","",$AE$9)</f>
        <v>0.20363134911514594</v>
      </c>
      <c r="Q7" s="498">
        <f>IF($AE$10="","",$AE$10)</f>
        <v>1.1317474839890211</v>
      </c>
      <c r="R7" s="11"/>
      <c r="S7" s="11"/>
      <c r="T7" s="11"/>
      <c r="U7" s="489"/>
      <c r="V7" s="489"/>
      <c r="W7" s="489"/>
      <c r="X7" s="573" t="s">
        <v>52</v>
      </c>
      <c r="Y7" s="578">
        <f>AE7</f>
        <v>6.6953869984026332E-2</v>
      </c>
      <c r="Z7" s="579" t="s">
        <v>24</v>
      </c>
      <c r="AA7" s="580">
        <v>637700</v>
      </c>
      <c r="AB7" s="581">
        <v>0.84</v>
      </c>
      <c r="AC7" s="582">
        <f>Input!C79</f>
        <v>6916</v>
      </c>
      <c r="AD7" s="573">
        <v>103295</v>
      </c>
      <c r="AE7" s="578">
        <f t="shared" ref="AE7:AE22" si="2">IF(AC7=0," ",AC7/AD7)</f>
        <v>6.6953869984026332E-2</v>
      </c>
      <c r="AF7" s="1"/>
      <c r="AG7" s="101"/>
    </row>
    <row r="8" spans="1:33" ht="15.75" thickBot="1">
      <c r="A8" s="466"/>
      <c r="B8" s="465"/>
      <c r="C8" s="466"/>
      <c r="D8" s="466"/>
      <c r="E8" s="466"/>
      <c r="F8" s="496" t="s">
        <v>52</v>
      </c>
      <c r="G8" s="43">
        <f t="shared" ref="G8:J9" si="3">IF($AE$7="","",$AE$7)</f>
        <v>6.6953869984026332E-2</v>
      </c>
      <c r="H8" s="44">
        <f t="shared" si="3"/>
        <v>6.6953869984026332E-2</v>
      </c>
      <c r="I8" s="44">
        <f t="shared" si="3"/>
        <v>6.6953869984026332E-2</v>
      </c>
      <c r="J8" s="493">
        <f t="shared" si="3"/>
        <v>6.6953869984026332E-2</v>
      </c>
      <c r="K8" s="68">
        <f t="shared" ref="K8:K9" si="4">IF($AE$8="","",$AE$8)</f>
        <v>7.8032592981995011E-2</v>
      </c>
      <c r="L8" s="83">
        <f t="shared" si="1"/>
        <v>7.8032592981995011E-2</v>
      </c>
      <c r="M8" s="93">
        <f t="shared" si="1"/>
        <v>7.8032592981995011E-2</v>
      </c>
      <c r="N8" s="69">
        <f t="shared" ref="N8:N9" si="5">IF($AE$10="","",$AE$10)</f>
        <v>1.1317474839890211</v>
      </c>
      <c r="O8" s="156">
        <f>IF($AE$11="","",$AE$11)</f>
        <v>8.6160249739854325E-2</v>
      </c>
      <c r="P8" s="76">
        <f>IF($AE$9="","",$AE$9)</f>
        <v>0.20363134911514594</v>
      </c>
      <c r="Q8" s="72">
        <f>IF($AE$10="","",$AE$10)</f>
        <v>1.1317474839890211</v>
      </c>
      <c r="R8" s="690" t="s">
        <v>56</v>
      </c>
      <c r="S8" s="11"/>
      <c r="T8" s="11"/>
      <c r="U8" s="487"/>
      <c r="V8" s="487"/>
      <c r="W8" s="487"/>
      <c r="X8" s="573" t="s">
        <v>53</v>
      </c>
      <c r="Y8" s="578">
        <f t="shared" ref="Y8:Y22" si="6">AE8</f>
        <v>7.8032592981995011E-2</v>
      </c>
      <c r="Z8" s="579" t="s">
        <v>2</v>
      </c>
      <c r="AA8" s="580">
        <v>226700</v>
      </c>
      <c r="AB8" s="581">
        <v>0.85</v>
      </c>
      <c r="AC8" s="582">
        <f>Input!C82</f>
        <v>2375</v>
      </c>
      <c r="AD8" s="573">
        <v>30436</v>
      </c>
      <c r="AE8" s="578">
        <f t="shared" si="2"/>
        <v>7.8032592981995011E-2</v>
      </c>
      <c r="AF8" s="1"/>
      <c r="AG8" s="101"/>
    </row>
    <row r="9" spans="1:33" ht="15.75" thickBot="1">
      <c r="A9" s="466"/>
      <c r="B9" s="465"/>
      <c r="C9" s="466"/>
      <c r="D9" s="466"/>
      <c r="E9" s="466"/>
      <c r="F9" s="494"/>
      <c r="G9" s="45">
        <f t="shared" si="3"/>
        <v>6.6953869984026332E-2</v>
      </c>
      <c r="H9" s="44">
        <f t="shared" si="3"/>
        <v>6.6953869984026332E-2</v>
      </c>
      <c r="I9" s="47">
        <f t="shared" si="3"/>
        <v>6.6953869984026332E-2</v>
      </c>
      <c r="J9" s="47">
        <f t="shared" si="3"/>
        <v>6.6953869984026332E-2</v>
      </c>
      <c r="K9" s="520">
        <f t="shared" si="4"/>
        <v>7.8032592981995011E-2</v>
      </c>
      <c r="L9" s="517">
        <f t="shared" si="1"/>
        <v>7.8032592981995011E-2</v>
      </c>
      <c r="M9" s="420">
        <f t="shared" si="1"/>
        <v>7.8032592981995011E-2</v>
      </c>
      <c r="N9" s="69">
        <f t="shared" si="5"/>
        <v>1.1317474839890211</v>
      </c>
      <c r="O9" s="74">
        <f>IF($AE$11="","",$AE$11)</f>
        <v>8.6160249739854325E-2</v>
      </c>
      <c r="P9" s="73">
        <f>IF($AE$11="","",$AE$11)</f>
        <v>8.6160249739854325E-2</v>
      </c>
      <c r="Q9" s="76">
        <f>IF($AE$10="","",$AE$10)</f>
        <v>1.1317474839890211</v>
      </c>
      <c r="R9" s="11"/>
      <c r="S9" s="11"/>
      <c r="T9" s="11"/>
      <c r="U9" s="487"/>
      <c r="V9" s="487"/>
      <c r="W9" s="487"/>
      <c r="X9" s="573" t="s">
        <v>54</v>
      </c>
      <c r="Y9" s="578">
        <f t="shared" si="6"/>
        <v>0.20363134911514594</v>
      </c>
      <c r="Z9" s="579" t="s">
        <v>25</v>
      </c>
      <c r="AA9" s="580">
        <v>192600</v>
      </c>
      <c r="AB9" s="581">
        <v>0.4</v>
      </c>
      <c r="AC9" s="582">
        <f>Input!C83</f>
        <v>7088</v>
      </c>
      <c r="AD9" s="573">
        <v>34808</v>
      </c>
      <c r="AE9" s="578">
        <f t="shared" si="2"/>
        <v>0.20363134911514594</v>
      </c>
      <c r="AF9" s="1"/>
      <c r="AG9" s="101"/>
    </row>
    <row r="10" spans="1:33" ht="15.75" thickBot="1">
      <c r="A10" s="466"/>
      <c r="B10" s="465"/>
      <c r="C10" s="466"/>
      <c r="D10" s="466"/>
      <c r="E10" s="466"/>
      <c r="F10" s="494"/>
      <c r="G10" s="87">
        <f>IF($AE$22="","",$AE$22)</f>
        <v>7.6610696468087464E-2</v>
      </c>
      <c r="H10" s="120">
        <f>IF($AE$22="","",$AE$22)</f>
        <v>7.6610696468087464E-2</v>
      </c>
      <c r="I10" s="544"/>
      <c r="J10" s="668">
        <f t="shared" si="1"/>
        <v>7.8032592981995011E-2</v>
      </c>
      <c r="K10" s="495">
        <f>IF($AE$19="","",$AE$19)</f>
        <v>7.3231033834081319E-2</v>
      </c>
      <c r="L10" s="336">
        <f>IF($AE$18="","",$AE$18)</f>
        <v>5.3732350248180807E-2</v>
      </c>
      <c r="M10" s="60">
        <f>IF($AE$18="","",$AE18)</f>
        <v>5.3732350248180807E-2</v>
      </c>
      <c r="N10" s="57">
        <f>IF($AE$15="","",$AE$15)</f>
        <v>7.0034869055567925E-2</v>
      </c>
      <c r="O10" s="55">
        <f>IF($AE$13="","",$AE$13)</f>
        <v>7.5131362246098343E-2</v>
      </c>
      <c r="P10" s="188"/>
      <c r="Q10" s="11"/>
      <c r="R10" s="11"/>
      <c r="S10" s="11"/>
      <c r="T10" s="11"/>
      <c r="U10" s="487"/>
      <c r="V10" s="487"/>
      <c r="W10" s="487"/>
      <c r="X10" s="573" t="s">
        <v>65</v>
      </c>
      <c r="Y10" s="578">
        <f t="shared" si="6"/>
        <v>1.1317474839890211</v>
      </c>
      <c r="Z10" s="579" t="s">
        <v>6</v>
      </c>
      <c r="AA10" s="580">
        <v>39800</v>
      </c>
      <c r="AB10" s="581">
        <v>0.78</v>
      </c>
      <c r="AC10" s="582">
        <f>Input!C86</f>
        <v>6185</v>
      </c>
      <c r="AD10" s="573">
        <v>5465</v>
      </c>
      <c r="AE10" s="578">
        <f t="shared" si="2"/>
        <v>1.1317474839890211</v>
      </c>
      <c r="AF10" s="1"/>
      <c r="AG10" s="101"/>
    </row>
    <row r="11" spans="1:33" ht="15.75" thickBot="1">
      <c r="A11" s="465"/>
      <c r="B11" s="465"/>
      <c r="C11" s="466"/>
      <c r="D11" s="466"/>
      <c r="E11" s="466"/>
      <c r="F11" s="496" t="s">
        <v>74</v>
      </c>
      <c r="G11" s="43">
        <f t="shared" ref="G11:H13" si="7">IF($AE$22="","",$AE$22)</f>
        <v>7.6610696468087464E-2</v>
      </c>
      <c r="H11" s="79">
        <f t="shared" si="7"/>
        <v>7.6610696468087464E-2</v>
      </c>
      <c r="I11" s="218"/>
      <c r="J11" s="462"/>
      <c r="K11" s="215">
        <f>IF($AE$19="","",$AE$19)</f>
        <v>7.3231033834081319E-2</v>
      </c>
      <c r="L11" s="216">
        <f>IF($AE$19="","",$AE$19)</f>
        <v>7.3231033834081319E-2</v>
      </c>
      <c r="M11" s="53">
        <f>IF($AE$19="","",$AE$19)</f>
        <v>7.3231033834081319E-2</v>
      </c>
      <c r="N11" s="53">
        <f>IF($AE16="","",$AE$16)</f>
        <v>7.4430446714942297E-2</v>
      </c>
      <c r="O11" s="21"/>
      <c r="P11" s="56">
        <f>IF($AE$14="","",$AE$14)</f>
        <v>4.2704626334519574E-2</v>
      </c>
      <c r="Q11" s="690" t="s">
        <v>58</v>
      </c>
      <c r="R11" s="11"/>
      <c r="S11" s="11"/>
      <c r="T11" s="11"/>
      <c r="U11" s="487"/>
      <c r="V11" s="487"/>
      <c r="W11" s="487"/>
      <c r="X11" s="573" t="s">
        <v>55</v>
      </c>
      <c r="Y11" s="578">
        <f t="shared" si="6"/>
        <v>8.6160249739854325E-2</v>
      </c>
      <c r="Z11" s="579" t="s">
        <v>26</v>
      </c>
      <c r="AA11" s="580">
        <v>35300</v>
      </c>
      <c r="AB11" s="581">
        <v>0.45</v>
      </c>
      <c r="AC11" s="582">
        <f>Input!C85</f>
        <v>1656</v>
      </c>
      <c r="AD11" s="573">
        <v>19220</v>
      </c>
      <c r="AE11" s="578">
        <f t="shared" si="2"/>
        <v>8.6160249739854325E-2</v>
      </c>
      <c r="AF11" s="1"/>
      <c r="AG11" s="101"/>
    </row>
    <row r="12" spans="1:33" ht="15.75" thickBot="1">
      <c r="A12" s="465"/>
      <c r="B12" s="465"/>
      <c r="C12" s="466"/>
      <c r="D12" s="466"/>
      <c r="E12" s="466"/>
      <c r="F12" s="494"/>
      <c r="G12" s="43">
        <f t="shared" si="7"/>
        <v>7.6610696468087464E-2</v>
      </c>
      <c r="H12" s="79">
        <f t="shared" si="7"/>
        <v>7.6610696468087464E-2</v>
      </c>
      <c r="I12" s="170"/>
      <c r="J12" s="463">
        <f>IF($AE$20="","",$AE$20)</f>
        <v>5.6606825165777131E-3</v>
      </c>
      <c r="K12" s="464">
        <f>IF($AE$20="","",$AE$20)</f>
        <v>5.6606825165777131E-3</v>
      </c>
      <c r="L12" s="217"/>
      <c r="M12" s="15"/>
      <c r="N12" s="58">
        <f>IF($AE$17="","",$AE$17)</f>
        <v>7.2945891783567141E-2</v>
      </c>
      <c r="O12" s="56">
        <f>IF($AE$21="","",$AE$21)</f>
        <v>7.5573485950180611E-2</v>
      </c>
      <c r="P12" s="690" t="s">
        <v>128</v>
      </c>
      <c r="Q12" s="11"/>
      <c r="R12" s="11"/>
      <c r="S12" s="11"/>
      <c r="T12" s="11"/>
      <c r="U12" s="487"/>
      <c r="V12" s="487"/>
      <c r="W12" s="487"/>
      <c r="X12" s="573" t="s">
        <v>56</v>
      </c>
      <c r="Y12" s="578">
        <f t="shared" si="6"/>
        <v>0.27217919380390776</v>
      </c>
      <c r="Z12" s="579" t="s">
        <v>27</v>
      </c>
      <c r="AA12" s="580">
        <v>26300</v>
      </c>
      <c r="AB12" s="581">
        <v>0.19</v>
      </c>
      <c r="AC12" s="582">
        <f>Input!C86</f>
        <v>6185</v>
      </c>
      <c r="AD12" s="573">
        <v>22724</v>
      </c>
      <c r="AE12" s="578">
        <f t="shared" si="2"/>
        <v>0.27217919380390776</v>
      </c>
      <c r="AF12" s="1"/>
      <c r="AG12" s="101"/>
    </row>
    <row r="13" spans="1:33">
      <c r="A13" s="469"/>
      <c r="B13" s="470"/>
      <c r="C13" s="469"/>
      <c r="D13" s="466"/>
      <c r="E13" s="466"/>
      <c r="F13" s="494"/>
      <c r="G13" s="43">
        <f t="shared" si="7"/>
        <v>7.6610696468087464E-2</v>
      </c>
      <c r="H13" s="79">
        <f t="shared" si="7"/>
        <v>7.6610696468087464E-2</v>
      </c>
      <c r="I13" s="15"/>
      <c r="J13" s="15"/>
      <c r="K13" s="22"/>
      <c r="L13" s="18"/>
      <c r="M13" s="18"/>
      <c r="N13" s="19"/>
      <c r="O13" s="690" t="s">
        <v>123</v>
      </c>
      <c r="P13" s="11"/>
      <c r="Q13" s="11"/>
      <c r="R13" s="11"/>
      <c r="S13" s="11"/>
      <c r="T13" s="11"/>
      <c r="U13" s="490"/>
      <c r="V13" s="490"/>
      <c r="W13" s="490"/>
      <c r="X13" s="573" t="s">
        <v>57</v>
      </c>
      <c r="Y13" s="578">
        <f t="shared" si="6"/>
        <v>7.5131362246098343E-2</v>
      </c>
      <c r="Z13" s="579" t="s">
        <v>4</v>
      </c>
      <c r="AA13" s="580">
        <v>14977</v>
      </c>
      <c r="AB13" s="581">
        <v>1</v>
      </c>
      <c r="AC13" s="582">
        <f>Input!C87</f>
        <v>958</v>
      </c>
      <c r="AD13" s="573">
        <v>12751</v>
      </c>
      <c r="AE13" s="578">
        <f t="shared" si="2"/>
        <v>7.5131362246098343E-2</v>
      </c>
      <c r="AF13" s="1"/>
      <c r="AG13" s="101"/>
    </row>
    <row r="14" spans="1:33">
      <c r="A14" s="471"/>
      <c r="B14" s="472"/>
      <c r="C14" s="471"/>
      <c r="D14" s="466"/>
      <c r="E14" s="466"/>
      <c r="F14" s="466"/>
      <c r="G14" s="466"/>
      <c r="H14" s="466"/>
      <c r="I14" s="466"/>
      <c r="J14" s="466"/>
      <c r="K14" s="359"/>
      <c r="L14" s="359"/>
      <c r="M14" s="359"/>
      <c r="N14" s="466"/>
      <c r="O14" s="466"/>
      <c r="P14" s="466"/>
      <c r="Q14" s="468"/>
      <c r="R14" s="468"/>
      <c r="S14" s="468"/>
      <c r="T14" s="468"/>
      <c r="U14" s="468"/>
      <c r="V14" s="468"/>
      <c r="W14" s="468"/>
      <c r="X14" s="573" t="s">
        <v>58</v>
      </c>
      <c r="Y14" s="578">
        <f t="shared" si="6"/>
        <v>4.2704626334519574E-2</v>
      </c>
      <c r="Z14" s="579" t="s">
        <v>3</v>
      </c>
      <c r="AA14" s="580">
        <v>10102</v>
      </c>
      <c r="AB14" s="581">
        <v>0.22</v>
      </c>
      <c r="AC14" s="582">
        <f>Input!C88</f>
        <v>348</v>
      </c>
      <c r="AD14" s="573">
        <v>8149</v>
      </c>
      <c r="AE14" s="578">
        <f t="shared" si="2"/>
        <v>4.2704626334519574E-2</v>
      </c>
      <c r="AF14" s="1"/>
      <c r="AG14" s="101"/>
    </row>
    <row r="15" spans="1:33" ht="15.75" thickBot="1">
      <c r="A15" s="471"/>
      <c r="B15" s="472"/>
      <c r="C15" s="471"/>
      <c r="D15" s="469"/>
      <c r="E15" s="469"/>
      <c r="F15" s="469"/>
      <c r="G15" s="469"/>
      <c r="H15" s="469"/>
      <c r="I15" s="469"/>
      <c r="J15" s="469"/>
      <c r="K15" s="485"/>
      <c r="L15" s="485"/>
      <c r="M15" s="485"/>
      <c r="N15" s="488"/>
      <c r="O15" s="466"/>
      <c r="P15" s="466"/>
      <c r="Q15" s="468"/>
      <c r="R15" s="468"/>
      <c r="S15" s="486"/>
      <c r="T15" s="486"/>
      <c r="U15" s="468"/>
      <c r="V15" s="468"/>
      <c r="W15" s="468"/>
      <c r="X15" s="573" t="s">
        <v>59</v>
      </c>
      <c r="Y15" s="578">
        <f t="shared" si="6"/>
        <v>7.0034869055567925E-2</v>
      </c>
      <c r="Z15" s="579" t="s">
        <v>5</v>
      </c>
      <c r="AA15" s="580">
        <v>2273</v>
      </c>
      <c r="AB15" s="581">
        <v>1</v>
      </c>
      <c r="AC15" s="582">
        <f>Input!C89</f>
        <v>944</v>
      </c>
      <c r="AD15" s="573">
        <v>13479</v>
      </c>
      <c r="AE15" s="578">
        <f t="shared" si="2"/>
        <v>7.0034869055567925E-2</v>
      </c>
      <c r="AF15" s="1"/>
      <c r="AG15" s="101"/>
    </row>
    <row r="16" spans="1:33" ht="15.75" thickBot="1">
      <c r="A16" s="471"/>
      <c r="B16" s="472"/>
      <c r="C16" s="471"/>
      <c r="D16" s="471"/>
      <c r="E16" s="471"/>
      <c r="F16" s="484"/>
      <c r="G16" s="257" t="s">
        <v>52</v>
      </c>
      <c r="H16" s="257" t="s">
        <v>52</v>
      </c>
      <c r="I16" s="227" t="s">
        <v>52</v>
      </c>
      <c r="J16" s="219" t="s">
        <v>52</v>
      </c>
      <c r="K16" s="256" t="s">
        <v>53</v>
      </c>
      <c r="L16" s="220" t="s">
        <v>53</v>
      </c>
      <c r="M16" s="221" t="s">
        <v>53</v>
      </c>
      <c r="N16" s="222" t="s">
        <v>65</v>
      </c>
      <c r="O16" s="223" t="s">
        <v>54</v>
      </c>
      <c r="P16" s="224" t="s">
        <v>54</v>
      </c>
      <c r="Q16" s="225" t="s">
        <v>56</v>
      </c>
      <c r="R16" s="226"/>
      <c r="S16" s="275"/>
      <c r="T16" s="275"/>
      <c r="U16" s="491"/>
      <c r="V16" s="468"/>
      <c r="W16" s="468"/>
      <c r="X16" s="573" t="s">
        <v>60</v>
      </c>
      <c r="Y16" s="578">
        <f t="shared" si="6"/>
        <v>7.4430446714942297E-2</v>
      </c>
      <c r="Z16" s="579" t="s">
        <v>28</v>
      </c>
      <c r="AA16" s="580">
        <v>7883</v>
      </c>
      <c r="AB16" s="581">
        <v>0.49</v>
      </c>
      <c r="AC16" s="582">
        <f>Input!C90</f>
        <v>2251</v>
      </c>
      <c r="AD16" s="573">
        <v>30243</v>
      </c>
      <c r="AE16" s="578">
        <f t="shared" si="2"/>
        <v>7.4430446714942297E-2</v>
      </c>
      <c r="AF16" s="1"/>
      <c r="AG16" s="101"/>
    </row>
    <row r="17" spans="1:33" ht="15.75" thickBot="1">
      <c r="A17" s="472"/>
      <c r="B17" s="472"/>
      <c r="C17" s="472"/>
      <c r="D17" s="471"/>
      <c r="E17" s="471"/>
      <c r="F17" s="484"/>
      <c r="G17" s="257" t="s">
        <v>52</v>
      </c>
      <c r="H17" s="257" t="s">
        <v>52</v>
      </c>
      <c r="I17" s="227" t="s">
        <v>52</v>
      </c>
      <c r="J17" s="219" t="s">
        <v>52</v>
      </c>
      <c r="K17" s="256" t="s">
        <v>53</v>
      </c>
      <c r="L17" s="220" t="s">
        <v>53</v>
      </c>
      <c r="M17" s="224" t="s">
        <v>53</v>
      </c>
      <c r="N17" s="221" t="s">
        <v>65</v>
      </c>
      <c r="O17" s="225" t="s">
        <v>55</v>
      </c>
      <c r="P17" s="228" t="s">
        <v>54</v>
      </c>
      <c r="Q17" s="229" t="s">
        <v>56</v>
      </c>
      <c r="R17" s="226"/>
      <c r="S17" s="275"/>
      <c r="T17" s="275"/>
      <c r="U17" s="491"/>
      <c r="V17" s="468"/>
      <c r="W17" s="468"/>
      <c r="X17" s="573" t="s">
        <v>61</v>
      </c>
      <c r="Y17" s="578">
        <f t="shared" si="6"/>
        <v>7.2945891783567141E-2</v>
      </c>
      <c r="Z17" s="579" t="s">
        <v>29</v>
      </c>
      <c r="AA17" s="580">
        <v>2437</v>
      </c>
      <c r="AB17" s="581">
        <v>0.43</v>
      </c>
      <c r="AC17" s="582">
        <f>Input!C91</f>
        <v>546</v>
      </c>
      <c r="AD17" s="573">
        <v>7485</v>
      </c>
      <c r="AE17" s="578">
        <f t="shared" si="2"/>
        <v>7.2945891783567141E-2</v>
      </c>
      <c r="AF17" s="1"/>
      <c r="AG17" s="101"/>
    </row>
    <row r="18" spans="1:33" ht="15.75" thickBot="1">
      <c r="A18" s="472"/>
      <c r="B18" s="472"/>
      <c r="C18" s="471"/>
      <c r="D18" s="471"/>
      <c r="E18" s="471"/>
      <c r="F18" s="484"/>
      <c r="G18" s="258" t="s">
        <v>52</v>
      </c>
      <c r="H18" s="258" t="s">
        <v>52</v>
      </c>
      <c r="I18" s="230" t="s">
        <v>52</v>
      </c>
      <c r="J18" s="230" t="s">
        <v>52</v>
      </c>
      <c r="K18" s="232" t="s">
        <v>53</v>
      </c>
      <c r="L18" s="242" t="s">
        <v>53</v>
      </c>
      <c r="M18" s="243" t="s">
        <v>53</v>
      </c>
      <c r="N18" s="224" t="s">
        <v>65</v>
      </c>
      <c r="O18" s="244" t="s">
        <v>55</v>
      </c>
      <c r="P18" s="245" t="s">
        <v>55</v>
      </c>
      <c r="Q18" s="228" t="s">
        <v>56</v>
      </c>
      <c r="R18" s="226"/>
      <c r="S18" s="275"/>
      <c r="T18" s="275"/>
      <c r="U18" s="491"/>
      <c r="V18" s="468"/>
      <c r="W18" s="468"/>
      <c r="X18" s="573" t="s">
        <v>62</v>
      </c>
      <c r="Y18" s="578">
        <f t="shared" si="6"/>
        <v>5.3732350248180807E-2</v>
      </c>
      <c r="Z18" s="579" t="s">
        <v>8</v>
      </c>
      <c r="AA18" s="573">
        <v>16640</v>
      </c>
      <c r="AB18" s="581">
        <v>0.71</v>
      </c>
      <c r="AC18" s="582">
        <f>Input!C92</f>
        <v>1115</v>
      </c>
      <c r="AD18" s="573">
        <v>20751</v>
      </c>
      <c r="AE18" s="578">
        <f t="shared" si="2"/>
        <v>5.3732350248180807E-2</v>
      </c>
      <c r="AF18" s="1"/>
      <c r="AG18" s="101"/>
    </row>
    <row r="19" spans="1:33" ht="15.75" thickBot="1">
      <c r="A19" s="472"/>
      <c r="B19" s="472"/>
      <c r="C19" s="471"/>
      <c r="D19" s="471"/>
      <c r="E19" s="471"/>
      <c r="F19" s="484"/>
      <c r="G19" s="259" t="s">
        <v>74</v>
      </c>
      <c r="H19" s="260" t="s">
        <v>74</v>
      </c>
      <c r="I19" s="255"/>
      <c r="J19" s="240" t="s">
        <v>53</v>
      </c>
      <c r="K19" s="246" t="s">
        <v>63</v>
      </c>
      <c r="L19" s="247" t="s">
        <v>62</v>
      </c>
      <c r="M19" s="234" t="s">
        <v>62</v>
      </c>
      <c r="N19" s="246" t="s">
        <v>59</v>
      </c>
      <c r="O19" s="235" t="s">
        <v>57</v>
      </c>
      <c r="P19" s="248"/>
      <c r="Q19" s="226"/>
      <c r="R19" s="226"/>
      <c r="S19" s="275"/>
      <c r="T19" s="275"/>
      <c r="U19" s="491"/>
      <c r="V19" s="468"/>
      <c r="W19" s="468"/>
      <c r="X19" s="573" t="s">
        <v>63</v>
      </c>
      <c r="Y19" s="578">
        <f t="shared" si="6"/>
        <v>7.3231033834081319E-2</v>
      </c>
      <c r="Z19" s="579" t="s">
        <v>30</v>
      </c>
      <c r="AA19" s="573">
        <v>46840</v>
      </c>
      <c r="AB19" s="581">
        <v>0.04</v>
      </c>
      <c r="AC19" s="582">
        <f>Input!C93</f>
        <v>2725</v>
      </c>
      <c r="AD19" s="573">
        <v>37211</v>
      </c>
      <c r="AE19" s="578">
        <f t="shared" si="2"/>
        <v>7.3231033834081319E-2</v>
      </c>
      <c r="AF19" s="1"/>
      <c r="AG19" s="101"/>
    </row>
    <row r="20" spans="1:33" ht="15.75" thickBot="1">
      <c r="A20" s="472"/>
      <c r="B20" s="472"/>
      <c r="C20" s="471"/>
      <c r="D20" s="471"/>
      <c r="E20" s="471"/>
      <c r="F20" s="484"/>
      <c r="G20" s="257" t="s">
        <v>74</v>
      </c>
      <c r="H20" s="261" t="s">
        <v>74</v>
      </c>
      <c r="I20" s="249"/>
      <c r="J20" s="250"/>
      <c r="K20" s="232" t="s">
        <v>63</v>
      </c>
      <c r="L20" s="233" t="s">
        <v>63</v>
      </c>
      <c r="M20" s="234" t="s">
        <v>63</v>
      </c>
      <c r="N20" s="235" t="s">
        <v>60</v>
      </c>
      <c r="O20" s="236"/>
      <c r="P20" s="237" t="s">
        <v>58</v>
      </c>
      <c r="Q20" s="226"/>
      <c r="R20" s="226"/>
      <c r="S20" s="275"/>
      <c r="T20" s="275"/>
      <c r="U20" s="491"/>
      <c r="V20" s="468"/>
      <c r="W20" s="468"/>
      <c r="X20" s="573" t="s">
        <v>64</v>
      </c>
      <c r="Y20" s="578">
        <f t="shared" si="6"/>
        <v>5.6606825165777131E-3</v>
      </c>
      <c r="Z20" s="579" t="s">
        <v>31</v>
      </c>
      <c r="AA20" s="573">
        <v>17200</v>
      </c>
      <c r="AB20" s="581">
        <v>0.06</v>
      </c>
      <c r="AC20" s="582">
        <f>Input!C94</f>
        <v>35</v>
      </c>
      <c r="AD20" s="573">
        <v>6183</v>
      </c>
      <c r="AE20" s="578">
        <f t="shared" si="2"/>
        <v>5.6606825165777131E-3</v>
      </c>
      <c r="AF20" s="1"/>
      <c r="AG20" s="101"/>
    </row>
    <row r="21" spans="1:33" ht="15.75" thickBot="1">
      <c r="D21" s="473"/>
      <c r="E21" s="471"/>
      <c r="F21" s="484"/>
      <c r="G21" s="257" t="s">
        <v>74</v>
      </c>
      <c r="H21" s="261" t="s">
        <v>74</v>
      </c>
      <c r="I21" s="231"/>
      <c r="J21" s="238" t="s">
        <v>64</v>
      </c>
      <c r="K21" s="234" t="s">
        <v>64</v>
      </c>
      <c r="L21" s="253"/>
      <c r="M21" s="254"/>
      <c r="N21" s="235" t="s">
        <v>61</v>
      </c>
      <c r="O21" s="251" t="s">
        <v>128</v>
      </c>
      <c r="P21" s="226"/>
      <c r="Q21" s="226"/>
      <c r="R21" s="226"/>
      <c r="S21" s="275"/>
      <c r="T21" s="275"/>
      <c r="U21" s="491"/>
      <c r="V21" s="468"/>
      <c r="W21" s="468"/>
      <c r="X21" s="573" t="s">
        <v>128</v>
      </c>
      <c r="Y21" s="578">
        <f t="shared" si="6"/>
        <v>7.5573485950180611E-2</v>
      </c>
      <c r="Z21" s="579" t="s">
        <v>129</v>
      </c>
      <c r="AA21" s="573">
        <v>392</v>
      </c>
      <c r="AB21" s="581">
        <v>0.6</v>
      </c>
      <c r="AC21" s="582">
        <f>Input!C95</f>
        <v>1611</v>
      </c>
      <c r="AD21" s="573">
        <v>21317</v>
      </c>
      <c r="AE21" s="578">
        <f t="shared" si="2"/>
        <v>7.5573485950180611E-2</v>
      </c>
    </row>
    <row r="22" spans="1:33">
      <c r="D22" s="471"/>
      <c r="E22" s="471"/>
      <c r="F22" s="484"/>
      <c r="G22" s="476" t="s">
        <v>74</v>
      </c>
      <c r="H22" s="477" t="s">
        <v>74</v>
      </c>
      <c r="I22" s="239"/>
      <c r="J22" s="239"/>
      <c r="K22" s="241"/>
      <c r="L22" s="252"/>
      <c r="M22" s="252"/>
      <c r="N22" s="252"/>
      <c r="O22" s="685" t="s">
        <v>123</v>
      </c>
      <c r="P22" s="226"/>
      <c r="Q22" s="226"/>
      <c r="R22" s="226"/>
      <c r="S22" s="275"/>
      <c r="T22" s="275"/>
      <c r="U22" s="491"/>
      <c r="V22" s="468"/>
      <c r="W22" s="468"/>
      <c r="X22" s="573" t="s">
        <v>74</v>
      </c>
      <c r="Y22" s="578">
        <f t="shared" si="6"/>
        <v>7.6610696468087464E-2</v>
      </c>
      <c r="Z22" s="579" t="s">
        <v>32</v>
      </c>
      <c r="AA22" s="573">
        <v>320500</v>
      </c>
      <c r="AB22" s="581">
        <v>0.84</v>
      </c>
      <c r="AC22" s="582">
        <f>Input!C96</f>
        <v>9659</v>
      </c>
      <c r="AD22" s="573">
        <v>126079</v>
      </c>
      <c r="AE22" s="578">
        <f t="shared" si="2"/>
        <v>7.6610696468087464E-2</v>
      </c>
    </row>
    <row r="24" spans="1:33">
      <c r="K24" s="478"/>
      <c r="L24" s="478"/>
      <c r="M24" s="467"/>
      <c r="N24" s="467"/>
      <c r="O24" s="480"/>
      <c r="P24" s="480"/>
      <c r="Q24" s="480"/>
      <c r="R24" s="480"/>
      <c r="S24" s="482"/>
      <c r="T24" s="482"/>
      <c r="U24" s="482"/>
      <c r="V24" s="481"/>
      <c r="X24" s="672" t="s">
        <v>382</v>
      </c>
    </row>
    <row r="25" spans="1:33">
      <c r="K25" s="478"/>
      <c r="L25" s="478"/>
      <c r="M25" s="467"/>
      <c r="N25" s="467"/>
      <c r="O25" s="480"/>
      <c r="P25" s="480"/>
      <c r="Q25" s="480"/>
      <c r="R25" s="480"/>
      <c r="S25" s="482"/>
      <c r="T25" s="482"/>
      <c r="U25" s="482"/>
      <c r="V25" s="481"/>
    </row>
    <row r="26" spans="1:33">
      <c r="K26" s="478"/>
      <c r="L26" s="478"/>
      <c r="M26" s="467"/>
      <c r="N26" s="467"/>
      <c r="O26" s="479"/>
      <c r="P26" s="479"/>
      <c r="Q26" s="479"/>
      <c r="R26" s="480"/>
      <c r="S26" s="482"/>
      <c r="T26" s="482"/>
      <c r="U26" s="482"/>
      <c r="V26" s="481"/>
    </row>
    <row r="27" spans="1:33">
      <c r="K27" s="478"/>
      <c r="L27" s="478"/>
      <c r="M27" s="479"/>
      <c r="N27" s="480"/>
      <c r="O27" s="479"/>
      <c r="P27" s="479"/>
      <c r="Q27" s="479"/>
      <c r="R27" s="479"/>
      <c r="S27" s="482"/>
      <c r="T27" s="481"/>
      <c r="U27" s="481"/>
      <c r="V27" s="481"/>
    </row>
    <row r="28" spans="1:33">
      <c r="K28" s="478"/>
      <c r="L28" s="478"/>
      <c r="M28" s="479"/>
      <c r="N28" s="479"/>
      <c r="O28" s="479"/>
      <c r="P28" s="479"/>
      <c r="Q28" s="479"/>
      <c r="R28" s="479"/>
      <c r="S28" s="482"/>
      <c r="T28" s="481"/>
      <c r="U28" s="481"/>
      <c r="V28" s="481"/>
    </row>
    <row r="29" spans="1:33">
      <c r="K29" s="478"/>
      <c r="L29" s="478"/>
      <c r="M29" s="479"/>
      <c r="N29" s="479"/>
      <c r="O29" s="479"/>
      <c r="P29" s="479"/>
      <c r="Q29" s="480"/>
      <c r="R29" s="479"/>
      <c r="S29" s="483"/>
      <c r="T29" s="481"/>
      <c r="U29" s="481"/>
      <c r="V29" s="481"/>
    </row>
    <row r="30" spans="1:33">
      <c r="K30" s="478"/>
      <c r="L30" s="478"/>
      <c r="M30" s="480"/>
      <c r="N30" s="480"/>
      <c r="O30" s="480"/>
      <c r="P30" s="467"/>
      <c r="Q30" s="467"/>
      <c r="R30" s="467"/>
      <c r="S30" s="481"/>
      <c r="T30" s="481"/>
      <c r="U30" s="481"/>
      <c r="V30" s="481"/>
    </row>
    <row r="31" spans="1:33">
      <c r="K31" s="478"/>
      <c r="L31" s="478"/>
      <c r="M31" s="479"/>
      <c r="N31" s="480"/>
      <c r="O31" s="479"/>
      <c r="P31" s="479"/>
      <c r="Q31" s="479"/>
      <c r="R31" s="479"/>
      <c r="S31" s="482"/>
      <c r="T31" s="481"/>
      <c r="U31" s="481"/>
      <c r="V31" s="481"/>
    </row>
    <row r="32" spans="1:33">
      <c r="K32" s="478"/>
      <c r="L32" s="478"/>
      <c r="M32" s="479"/>
      <c r="N32" s="479"/>
      <c r="O32" s="479"/>
      <c r="P32" s="479"/>
      <c r="Q32" s="479"/>
      <c r="R32" s="479"/>
      <c r="S32" s="482"/>
      <c r="T32" s="481"/>
      <c r="U32" s="481"/>
      <c r="V32" s="481"/>
    </row>
    <row r="33" spans="11:22">
      <c r="K33" s="478"/>
      <c r="L33" s="478"/>
      <c r="M33" s="479"/>
      <c r="N33" s="479"/>
      <c r="O33" s="479"/>
      <c r="P33" s="479"/>
      <c r="Q33" s="480"/>
      <c r="R33" s="479"/>
      <c r="S33" s="483"/>
      <c r="T33" s="481"/>
      <c r="U33" s="481"/>
      <c r="V33" s="481"/>
    </row>
    <row r="34" spans="11:22">
      <c r="K34" s="478"/>
      <c r="L34" s="478"/>
      <c r="M34" s="480"/>
      <c r="N34" s="480"/>
      <c r="O34" s="480"/>
      <c r="P34" s="467"/>
      <c r="Q34" s="467"/>
      <c r="R34" s="467"/>
      <c r="S34" s="481"/>
      <c r="T34" s="481"/>
      <c r="U34" s="481"/>
      <c r="V34" s="481"/>
    </row>
  </sheetData>
  <conditionalFormatting sqref="AB1:AB24">
    <cfRule type="colorScale" priority="134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Z2:Z3 AA3">
    <cfRule type="colorScale" priority="1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:J11 G11:H13">
    <cfRule type="colorScale" priority="1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24:V34">
    <cfRule type="colorScale" priority="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24:V34">
    <cfRule type="colorScale" priority="9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24:V34">
    <cfRule type="colorScale" priority="9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:AB24">
    <cfRule type="colorScale" priority="2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Z1:AA24 X1:X22 Y6 D7:D24 X3:AA5 A1:C24 E1:E24 D1 F1:S14 U1:X14 T1 F22:X24 Y23:Y24">
    <cfRule type="colorScale" priority="2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Y6 D7:D24 X3:Y5 A1:C24 E1:E24 D1 F1:S14 U1:X14 T1 F22:X24 Y23:Y24">
    <cfRule type="colorScale" priority="2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1:AA24">
    <cfRule type="colorScale" priority="2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23:AD24 AD1:AD5">
    <cfRule type="colorScale" priority="2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C23:AC24 AC1:AC5">
    <cfRule type="colorScale" priority="9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2:U25 D7:D25 A1:C25 E1:E25 D1 F1:S14 U1:U14 T1 T6:T14">
    <cfRule type="colorScale" priority="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2:W25 D7:D25 A1:C25 E1:E25 D1 F1:S14 U1:W14 T1 T6:T14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2:X25 D7:D25 A1:C25 E1:E25 D1 F1:S14 U1:X14 T1 T6:T14">
    <cfRule type="colorScale" priority="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Y6 D7:D25 X3:Y5 A1:C25 E1:E25 D1 F1:S14 U1:X14 T1 F22:X25 Y23:Y25">
    <cfRule type="colorScale" priority="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Y6 D7:D25 X3:Y5 B1:C25 E1:E25 D1 F1:S14 U1:X14 T1 F22:X25 Y23:Y25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6:Z7 AA7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6:C7 E6:J7 D7">
    <cfRule type="colorScale" priority="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:Z3 AA3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X22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5:S13 U5:X13 T6:T13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4:R22">
    <cfRule type="colorScale" priority="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4:R22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4:R22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4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4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Q15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1:Z22">
    <cfRule type="colorScale" priority="68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X2:X3 Y3">
    <cfRule type="colorScale" priority="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1:Z22">
    <cfRule type="colorScale" priority="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1:Y5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:AB22">
    <cfRule type="colorScale" priority="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1:AA22">
    <cfRule type="colorScale" priority="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6:X7">
    <cfRule type="colorScale" priority="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:X3 Y3">
    <cfRule type="colorScale" priority="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4:S14 T6:T14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6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8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9:G13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H13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9:G13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H13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H13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P9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5:R13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2:J13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6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C6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8:Z9 AA9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8:J9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6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6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Q17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6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8:X9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0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P11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5:S23 T6:T23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7:R13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8:G9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:J8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J9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J9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:J9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1:G13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7:Q13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4:S13 T6:T13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7:T13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:AA5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:AA5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4:X5 Y5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4:X5 Y5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3:AA5">
    <cfRule type="colorScale" priority="4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AA3:AA5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7:AA22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7:AB22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9"/>
  <sheetViews>
    <sheetView workbookViewId="0">
      <selection activeCell="B29" sqref="B29:C29"/>
    </sheetView>
  </sheetViews>
  <sheetFormatPr defaultRowHeight="15"/>
  <cols>
    <col min="1" max="21" width="3.7109375" customWidth="1"/>
    <col min="22" max="22" width="7.28515625" customWidth="1"/>
    <col min="23" max="23" width="8.85546875" customWidth="1"/>
    <col min="24" max="24" width="16" customWidth="1"/>
    <col min="25" max="25" width="7.7109375" customWidth="1"/>
    <col min="26" max="26" width="8" customWidth="1"/>
    <col min="27" max="27" width="9.42578125" customWidth="1"/>
    <col min="28" max="28" width="8.140625" customWidth="1"/>
    <col min="29" max="29" width="8.5703125" customWidth="1"/>
  </cols>
  <sheetData>
    <row r="1" spans="1:30" ht="12.6" customHeight="1">
      <c r="B1" s="27"/>
      <c r="C1" s="27" t="s">
        <v>346</v>
      </c>
      <c r="V1" s="499"/>
      <c r="W1" s="500"/>
      <c r="X1" s="501"/>
      <c r="Y1" s="499"/>
      <c r="Z1" s="500"/>
      <c r="AA1" s="37" t="s">
        <v>347</v>
      </c>
      <c r="AB1" s="500"/>
      <c r="AC1" s="500"/>
    </row>
    <row r="2" spans="1:30" ht="12.6" customHeight="1">
      <c r="B2" s="27"/>
      <c r="V2" s="500"/>
      <c r="W2" s="500"/>
      <c r="X2" s="500"/>
      <c r="Y2" s="500"/>
      <c r="Z2" s="500"/>
      <c r="AA2" s="500"/>
      <c r="AB2" s="500"/>
      <c r="AC2" s="500"/>
    </row>
    <row r="3" spans="1:30" ht="12.6" customHeight="1">
      <c r="B3" s="27" t="str">
        <f>'Full Map Eastern NSW'!D3</f>
        <v>Genus/Species:  All Rainforest Species</v>
      </c>
      <c r="S3" s="571" t="str">
        <f>'Full Map Eastern NSW'!BP3</f>
        <v>Form: All</v>
      </c>
      <c r="V3" s="500" t="s">
        <v>0</v>
      </c>
      <c r="W3" s="500" t="s">
        <v>101</v>
      </c>
      <c r="X3" s="500" t="s">
        <v>0</v>
      </c>
      <c r="Y3" s="500" t="s">
        <v>344</v>
      </c>
      <c r="Z3" s="500" t="s">
        <v>101</v>
      </c>
      <c r="AA3" s="500" t="s">
        <v>115</v>
      </c>
      <c r="AB3" s="500" t="s">
        <v>99</v>
      </c>
      <c r="AC3" s="500" t="s">
        <v>101</v>
      </c>
    </row>
    <row r="4" spans="1:30" ht="12.6" customHeight="1">
      <c r="B4" s="571" t="str">
        <f>'Full Map Eastern NSW'!D4</f>
        <v>Plant Family: All Rainforest Species</v>
      </c>
      <c r="S4" s="571" t="str">
        <f>'Full Map Eastern NSW'!BP4</f>
        <v>Rainforest?: Y</v>
      </c>
      <c r="V4" s="569" t="s">
        <v>12</v>
      </c>
      <c r="W4" s="569"/>
      <c r="X4" s="569"/>
      <c r="Y4" s="500" t="s">
        <v>340</v>
      </c>
      <c r="Z4" s="500" t="s">
        <v>340</v>
      </c>
      <c r="AA4" s="500" t="s">
        <v>100</v>
      </c>
      <c r="AB4" s="500" t="s">
        <v>100</v>
      </c>
      <c r="AC4" s="569"/>
    </row>
    <row r="5" spans="1:30" ht="11.1" customHeight="1">
      <c r="A5" s="19"/>
      <c r="B5" s="576" t="str">
        <f>'Full Map Eastern NSW'!D7</f>
        <v>Common Name(s): All Rainforest Species</v>
      </c>
      <c r="C5" s="19"/>
      <c r="D5" s="9"/>
      <c r="E5" s="445"/>
      <c r="F5" s="465"/>
      <c r="G5" s="466"/>
      <c r="H5" s="466"/>
      <c r="I5" s="466"/>
      <c r="J5" s="466"/>
      <c r="K5" s="466"/>
      <c r="L5" s="466"/>
      <c r="M5" s="376"/>
      <c r="N5" s="376"/>
      <c r="O5" s="376"/>
      <c r="P5" s="465"/>
      <c r="Q5" s="465"/>
      <c r="R5" s="465"/>
      <c r="S5" s="577" t="str">
        <f>'Full Map Eastern NSW'!BP6</f>
        <v>Rare?:</v>
      </c>
      <c r="T5" s="468"/>
      <c r="U5" s="518"/>
      <c r="V5" s="574"/>
      <c r="W5" s="575"/>
      <c r="X5" s="574"/>
      <c r="Y5" s="569" t="s">
        <v>1</v>
      </c>
      <c r="Z5" s="569" t="s">
        <v>109</v>
      </c>
      <c r="AA5" s="569" t="s">
        <v>13</v>
      </c>
      <c r="AB5" s="569" t="s">
        <v>13</v>
      </c>
      <c r="AC5" s="575"/>
      <c r="AD5" s="2"/>
    </row>
    <row r="6" spans="1:30" ht="11.1" customHeight="1">
      <c r="A6" s="19"/>
      <c r="B6" s="508"/>
      <c r="C6" s="19"/>
      <c r="D6" s="9"/>
      <c r="E6" s="445"/>
      <c r="F6" s="465"/>
      <c r="G6" s="467"/>
      <c r="H6" s="467"/>
      <c r="I6" s="466"/>
      <c r="J6" s="466"/>
      <c r="K6" s="466"/>
      <c r="L6" s="466"/>
      <c r="M6" s="376"/>
      <c r="N6" s="376"/>
      <c r="O6" s="376"/>
      <c r="P6" s="465"/>
      <c r="Q6" s="465"/>
      <c r="R6" s="465"/>
      <c r="S6" s="468"/>
      <c r="T6" s="468"/>
      <c r="U6" s="519"/>
      <c r="V6" s="1"/>
      <c r="W6" s="101"/>
      <c r="X6" s="2"/>
      <c r="Y6" s="1"/>
      <c r="Z6" s="34"/>
      <c r="AA6" s="107"/>
      <c r="AB6" s="107"/>
      <c r="AC6" s="101"/>
      <c r="AD6" s="2"/>
    </row>
    <row r="7" spans="1:30" ht="11.1" customHeight="1">
      <c r="A7" s="19"/>
      <c r="B7" s="508"/>
      <c r="C7" s="19"/>
      <c r="D7" s="9"/>
      <c r="E7" s="20"/>
      <c r="F7" s="19"/>
      <c r="G7" s="153" t="s">
        <v>74</v>
      </c>
      <c r="H7" s="135"/>
      <c r="I7" s="526">
        <f>IF($AC$17="","",$AC$17)</f>
        <v>7.6528146416828424E-2</v>
      </c>
      <c r="J7" s="530">
        <f t="shared" ref="J7:L12" si="0">IF($AC$17="","",$AC$17)</f>
        <v>7.6528146416828424E-2</v>
      </c>
      <c r="K7" s="527">
        <f t="shared" si="0"/>
        <v>7.6528146416828424E-2</v>
      </c>
      <c r="L7" s="522">
        <f t="shared" si="0"/>
        <v>7.6528146416828424E-2</v>
      </c>
      <c r="M7" s="15"/>
      <c r="N7" s="15"/>
      <c r="O7" s="15"/>
      <c r="P7" s="19"/>
      <c r="Q7" s="19"/>
      <c r="R7" s="19"/>
      <c r="S7" s="690" t="s">
        <v>123</v>
      </c>
      <c r="T7" s="11"/>
      <c r="U7" s="11"/>
      <c r="V7" s="573" t="s">
        <v>130</v>
      </c>
      <c r="W7" s="578">
        <f>AC7</f>
        <v>9.7202935925411627E-2</v>
      </c>
      <c r="X7" s="579" t="s">
        <v>131</v>
      </c>
      <c r="Y7" s="573">
        <v>456</v>
      </c>
      <c r="Z7" s="581">
        <v>0.7</v>
      </c>
      <c r="AA7" s="580">
        <f>Input!C108</f>
        <v>490</v>
      </c>
      <c r="AB7" s="580">
        <v>5041</v>
      </c>
      <c r="AC7" s="578">
        <f t="shared" ref="AC7:AC27" si="1">IF(AA7=0," ",AA7/AB7)</f>
        <v>9.7202935925411627E-2</v>
      </c>
      <c r="AD7" s="3"/>
    </row>
    <row r="8" spans="1:30" ht="11.1" customHeight="1" thickBot="1">
      <c r="A8" s="19"/>
      <c r="B8" s="508"/>
      <c r="C8" s="19"/>
      <c r="D8" s="9"/>
      <c r="E8" s="20"/>
      <c r="F8" s="19"/>
      <c r="G8" s="210"/>
      <c r="H8" s="213" t="s">
        <v>74</v>
      </c>
      <c r="I8" s="526">
        <f t="shared" ref="I8:I10" si="2">IF($AC$17="","",$AC$17)</f>
        <v>7.6528146416828424E-2</v>
      </c>
      <c r="J8" s="44">
        <f t="shared" si="0"/>
        <v>7.6528146416828424E-2</v>
      </c>
      <c r="K8" s="528">
        <f t="shared" si="0"/>
        <v>7.6528146416828424E-2</v>
      </c>
      <c r="L8" s="523">
        <f t="shared" si="0"/>
        <v>7.6528146416828424E-2</v>
      </c>
      <c r="M8" s="15"/>
      <c r="N8" s="8"/>
      <c r="O8" s="8"/>
      <c r="P8" s="9"/>
      <c r="Q8" s="9"/>
      <c r="R8" s="9"/>
      <c r="S8" s="11"/>
      <c r="T8" s="11"/>
      <c r="U8" s="11"/>
      <c r="V8" s="573" t="s">
        <v>78</v>
      </c>
      <c r="W8" s="578">
        <f t="shared" ref="W8:W24" si="3">AC8</f>
        <v>0.12407831874292342</v>
      </c>
      <c r="X8" s="579" t="s">
        <v>42</v>
      </c>
      <c r="Y8" s="573">
        <v>16900</v>
      </c>
      <c r="Z8" s="581">
        <v>0.95</v>
      </c>
      <c r="AA8" s="580">
        <f>Input!C110</f>
        <v>4493</v>
      </c>
      <c r="AB8" s="580">
        <v>36211</v>
      </c>
      <c r="AC8" s="578">
        <f t="shared" si="1"/>
        <v>0.12407831874292342</v>
      </c>
      <c r="AD8" s="2"/>
    </row>
    <row r="9" spans="1:30" ht="11.1" customHeight="1" thickBot="1">
      <c r="A9" s="19"/>
      <c r="B9" s="508"/>
      <c r="C9" s="19"/>
      <c r="D9" s="9"/>
      <c r="E9" s="20"/>
      <c r="F9" s="19"/>
      <c r="G9" s="121"/>
      <c r="H9" s="136"/>
      <c r="I9" s="526">
        <f t="shared" si="2"/>
        <v>7.6528146416828424E-2</v>
      </c>
      <c r="J9" s="531">
        <f t="shared" si="0"/>
        <v>7.6528146416828424E-2</v>
      </c>
      <c r="K9" s="529">
        <f t="shared" si="0"/>
        <v>7.6528146416828424E-2</v>
      </c>
      <c r="L9" s="524">
        <f t="shared" si="0"/>
        <v>7.6528146416828424E-2</v>
      </c>
      <c r="M9" s="173"/>
      <c r="N9" s="532">
        <f>IF($AC$11="","",$AC$11)</f>
        <v>2.078941629715781E-2</v>
      </c>
      <c r="O9" s="413">
        <f>IF($AC$10="","",$AC$10)</f>
        <v>1.5499700777977259E-2</v>
      </c>
      <c r="P9" s="414">
        <f>IF($AC$10="","",$AC$10)</f>
        <v>1.5499700777977259E-2</v>
      </c>
      <c r="Q9" s="18"/>
      <c r="R9" s="413">
        <f>IF($AC$7="","",$AC$7)</f>
        <v>9.7202935925411627E-2</v>
      </c>
      <c r="S9" s="690" t="s">
        <v>130</v>
      </c>
      <c r="T9" s="11"/>
      <c r="U9" s="11"/>
      <c r="V9" s="573" t="s">
        <v>132</v>
      </c>
      <c r="W9" s="578">
        <f t="shared" si="3"/>
        <v>1.9683354728284124E-2</v>
      </c>
      <c r="X9" s="579" t="s">
        <v>133</v>
      </c>
      <c r="Y9" s="573">
        <v>2792</v>
      </c>
      <c r="Z9" s="581">
        <v>0.6</v>
      </c>
      <c r="AA9" s="580">
        <f>Input!C111</f>
        <v>138</v>
      </c>
      <c r="AB9" s="580">
        <v>7011</v>
      </c>
      <c r="AC9" s="578">
        <f t="shared" si="1"/>
        <v>1.9683354728284124E-2</v>
      </c>
      <c r="AD9" s="2"/>
    </row>
    <row r="10" spans="1:30" s="502" customFormat="1" ht="11.1" customHeight="1" thickBot="1">
      <c r="A10" s="19"/>
      <c r="B10" s="508"/>
      <c r="C10" s="19"/>
      <c r="D10" s="9"/>
      <c r="E10" s="20"/>
      <c r="F10" s="19"/>
      <c r="G10" s="121"/>
      <c r="H10" s="148"/>
      <c r="I10" s="526">
        <f t="shared" si="2"/>
        <v>7.6528146416828424E-2</v>
      </c>
      <c r="J10" s="171">
        <f t="shared" si="0"/>
        <v>7.6528146416828424E-2</v>
      </c>
      <c r="K10" s="419">
        <f t="shared" si="0"/>
        <v>7.6528146416828424E-2</v>
      </c>
      <c r="L10" s="419">
        <f t="shared" si="0"/>
        <v>7.6528146416828424E-2</v>
      </c>
      <c r="M10" s="534"/>
      <c r="N10" s="40">
        <f>IF($AC$11="","",$AC$11)</f>
        <v>2.078941629715781E-2</v>
      </c>
      <c r="O10" s="115">
        <f>IF($AC$12="","",$AC$12)</f>
        <v>1.3811860068259386E-2</v>
      </c>
      <c r="P10" s="61" t="str">
        <f>IF($BN$83="","",$BN$83)</f>
        <v/>
      </c>
      <c r="Q10" s="56">
        <f>IF($AC$9="","",$AC$9)</f>
        <v>1.9683354728284124E-2</v>
      </c>
      <c r="R10" s="335">
        <f>IF($AC$8="","",$AC$8)</f>
        <v>0.12407831874292342</v>
      </c>
      <c r="S10" s="690" t="s">
        <v>78</v>
      </c>
      <c r="T10" s="11"/>
      <c r="U10" s="11"/>
      <c r="V10" s="573" t="s">
        <v>134</v>
      </c>
      <c r="W10" s="578">
        <f t="shared" si="3"/>
        <v>1.5499700777977259E-2</v>
      </c>
      <c r="X10" s="579" t="s">
        <v>135</v>
      </c>
      <c r="Y10" s="573">
        <v>5731</v>
      </c>
      <c r="Z10" s="581">
        <v>0.5</v>
      </c>
      <c r="AA10" s="580">
        <f>Input!C109</f>
        <v>259</v>
      </c>
      <c r="AB10" s="580">
        <v>16710</v>
      </c>
      <c r="AC10" s="578">
        <f t="shared" si="1"/>
        <v>1.5499700777977259E-2</v>
      </c>
      <c r="AD10" s="2"/>
    </row>
    <row r="11" spans="1:30" ht="11.1" customHeight="1" thickBot="1">
      <c r="A11" s="19"/>
      <c r="B11" s="9"/>
      <c r="C11" s="19"/>
      <c r="D11" s="19"/>
      <c r="E11" s="20"/>
      <c r="F11" s="211"/>
      <c r="G11" s="252" t="s">
        <v>96</v>
      </c>
      <c r="H11" s="87">
        <f>IF($AC$18="","",$AC$18)</f>
        <v>7.54834499940681E-2</v>
      </c>
      <c r="I11" s="120">
        <f>IF($AC$18="","",$AC$18)</f>
        <v>7.54834499940681E-2</v>
      </c>
      <c r="J11" s="332">
        <f t="shared" si="0"/>
        <v>7.6528146416828424E-2</v>
      </c>
      <c r="K11" s="525">
        <f t="shared" si="0"/>
        <v>7.6528146416828424E-2</v>
      </c>
      <c r="L11" s="419">
        <f t="shared" si="0"/>
        <v>7.6528146416828424E-2</v>
      </c>
      <c r="M11" s="426">
        <f>IF($AC$17="","",$AC$17)</f>
        <v>7.6528146416828424E-2</v>
      </c>
      <c r="N11" s="38">
        <f>IF($AC$13="","",$AC$13)</f>
        <v>0.13465608465608467</v>
      </c>
      <c r="O11" s="85">
        <f>IF($AC$12="","",$AC$12)</f>
        <v>1.3811860068259386E-2</v>
      </c>
      <c r="P11" s="94">
        <f>IF($AC$12="","",$AC$12)</f>
        <v>1.3811860068259386E-2</v>
      </c>
      <c r="Q11" s="335">
        <f>IF($AC$8="","",$AC$8)</f>
        <v>0.12407831874292342</v>
      </c>
      <c r="R11" s="690" t="s">
        <v>78</v>
      </c>
      <c r="S11" s="11"/>
      <c r="T11" s="11"/>
      <c r="U11" s="11"/>
      <c r="V11" s="573" t="s">
        <v>82</v>
      </c>
      <c r="W11" s="578">
        <f t="shared" si="3"/>
        <v>2.078941629715781E-2</v>
      </c>
      <c r="X11" s="579" t="s">
        <v>40</v>
      </c>
      <c r="Y11" s="573">
        <v>18700</v>
      </c>
      <c r="Z11" s="581">
        <v>0.8</v>
      </c>
      <c r="AA11" s="580">
        <f>Input!C106</f>
        <v>286</v>
      </c>
      <c r="AB11" s="580">
        <v>13757</v>
      </c>
      <c r="AC11" s="578">
        <f t="shared" si="1"/>
        <v>2.078941629715781E-2</v>
      </c>
      <c r="AD11" s="2"/>
    </row>
    <row r="12" spans="1:30" ht="11.1" customHeight="1" thickBot="1">
      <c r="A12" s="19"/>
      <c r="B12" s="9"/>
      <c r="C12" s="19"/>
      <c r="D12" s="19"/>
      <c r="E12" s="10"/>
      <c r="F12" s="504"/>
      <c r="G12" s="505"/>
      <c r="H12" s="43">
        <f t="shared" ref="H12:I14" si="4">IF($AC$18="","",$AC$18)</f>
        <v>7.54834499940681E-2</v>
      </c>
      <c r="I12" s="79">
        <f t="shared" si="4"/>
        <v>7.54834499940681E-2</v>
      </c>
      <c r="J12" s="332">
        <f t="shared" si="0"/>
        <v>7.6528146416828424E-2</v>
      </c>
      <c r="K12" s="425">
        <f t="shared" ref="K12:L13" si="5">IF($AC$19="","",$AC$19)</f>
        <v>7.1859962682902873E-2</v>
      </c>
      <c r="L12" s="535">
        <f t="shared" si="5"/>
        <v>7.1859962682902873E-2</v>
      </c>
      <c r="M12" s="79">
        <f t="shared" ref="M12:M13" si="6">IF($AC$17="","",$AC$17)</f>
        <v>7.6528146416828424E-2</v>
      </c>
      <c r="N12" s="521">
        <f t="shared" ref="M12:N14" si="7">IF($AC$13="","",$AC$13)</f>
        <v>0.13465608465608467</v>
      </c>
      <c r="O12" s="54">
        <f>IF($AC$14="","",$AC$14)</f>
        <v>0.10024174053182917</v>
      </c>
      <c r="P12" s="54">
        <f>IF($AC$20="","",$AC$20)</f>
        <v>0.51066710429145812</v>
      </c>
      <c r="Q12" s="54">
        <f>IF($AC$21="","",$AC$21)</f>
        <v>0.31689333114861545</v>
      </c>
      <c r="R12" s="11"/>
      <c r="S12" s="11"/>
      <c r="T12" s="11"/>
      <c r="U12" s="11"/>
      <c r="V12" s="573" t="s">
        <v>83</v>
      </c>
      <c r="W12" s="578">
        <f t="shared" si="3"/>
        <v>1.3811860068259386E-2</v>
      </c>
      <c r="X12" s="579" t="s">
        <v>41</v>
      </c>
      <c r="Y12" s="573">
        <v>26347</v>
      </c>
      <c r="Z12" s="581">
        <v>0.37</v>
      </c>
      <c r="AA12" s="580">
        <f>Input!C109</f>
        <v>259</v>
      </c>
      <c r="AB12" s="580">
        <v>18752</v>
      </c>
      <c r="AC12" s="578">
        <f t="shared" si="1"/>
        <v>1.3811860068259386E-2</v>
      </c>
      <c r="AD12" s="2"/>
    </row>
    <row r="13" spans="1:30" ht="11.1" customHeight="1" thickBot="1">
      <c r="A13" s="19"/>
      <c r="B13" s="164"/>
      <c r="C13" s="162"/>
      <c r="D13" s="167">
        <f>IF($AC$15="","",$AC$15)</f>
        <v>1.5756302521008403E-2</v>
      </c>
      <c r="E13" s="119">
        <f t="shared" ref="E13:G14" si="8">IF($AC$15="","",$AC$15)</f>
        <v>1.5756302521008403E-2</v>
      </c>
      <c r="F13" s="119">
        <f t="shared" si="8"/>
        <v>1.5756302521008403E-2</v>
      </c>
      <c r="G13" s="120">
        <f t="shared" si="8"/>
        <v>1.5756302521008403E-2</v>
      </c>
      <c r="H13" s="78">
        <f t="shared" si="4"/>
        <v>7.54834499940681E-2</v>
      </c>
      <c r="I13" s="141">
        <f t="shared" si="4"/>
        <v>7.54834499940681E-2</v>
      </c>
      <c r="J13" s="426">
        <f>IF($AC$19="","",$AC$19)</f>
        <v>7.1859962682902873E-2</v>
      </c>
      <c r="K13" s="419">
        <f t="shared" si="5"/>
        <v>7.1859962682902873E-2</v>
      </c>
      <c r="L13" s="408">
        <f t="shared" si="5"/>
        <v>7.1859962682902873E-2</v>
      </c>
      <c r="M13" s="141">
        <f t="shared" si="6"/>
        <v>7.6528146416828424E-2</v>
      </c>
      <c r="N13" s="88">
        <f t="shared" si="7"/>
        <v>0.13465608465608467</v>
      </c>
      <c r="O13" s="536">
        <f>IF($AC$14="","",$AC$14)</f>
        <v>0.10024174053182917</v>
      </c>
      <c r="P13" s="95">
        <f t="shared" ref="O13:P16" si="9">IF($AC$20="","",$AC$20)</f>
        <v>0.51066710429145812</v>
      </c>
      <c r="Q13" s="95">
        <f t="shared" ref="P13:Q17" si="10">IF($AC$21="","",$AC$21)</f>
        <v>0.31689333114861545</v>
      </c>
      <c r="R13" s="690" t="s">
        <v>172</v>
      </c>
      <c r="S13" s="11"/>
      <c r="T13" s="11"/>
      <c r="U13" s="11"/>
      <c r="V13" s="573" t="s">
        <v>80</v>
      </c>
      <c r="W13" s="578">
        <f t="shared" si="3"/>
        <v>0.13465608465608467</v>
      </c>
      <c r="X13" s="579" t="s">
        <v>38</v>
      </c>
      <c r="Y13" s="573">
        <v>61712</v>
      </c>
      <c r="Z13" s="581">
        <v>0.7</v>
      </c>
      <c r="AA13" s="580">
        <f>Input!C104</f>
        <v>2545</v>
      </c>
      <c r="AB13" s="580">
        <v>18900</v>
      </c>
      <c r="AC13" s="578">
        <f t="shared" si="1"/>
        <v>0.13465608465608467</v>
      </c>
      <c r="AD13" s="2"/>
    </row>
    <row r="14" spans="1:30" ht="11.1" customHeight="1" thickBot="1">
      <c r="A14" s="159"/>
      <c r="B14" s="165"/>
      <c r="C14" s="163"/>
      <c r="D14" s="45">
        <f>IF($AC$15="","",$AC$15)</f>
        <v>1.5756302521008403E-2</v>
      </c>
      <c r="E14" s="46">
        <f t="shared" si="8"/>
        <v>1.5756302521008403E-2</v>
      </c>
      <c r="F14" s="46">
        <f t="shared" si="8"/>
        <v>1.5756302521008403E-2</v>
      </c>
      <c r="G14" s="80">
        <f t="shared" si="8"/>
        <v>1.5756302521008403E-2</v>
      </c>
      <c r="H14" s="56">
        <f>IF($AC$16="","",$AC$16)</f>
        <v>2.0169851380042462E-2</v>
      </c>
      <c r="I14" s="48">
        <f t="shared" si="4"/>
        <v>7.54834499940681E-2</v>
      </c>
      <c r="J14" s="332">
        <f t="shared" ref="J14:L15" si="11">IF($AC$19="","",$AC$19)</f>
        <v>7.1859962682902873E-2</v>
      </c>
      <c r="K14" s="49">
        <f t="shared" si="11"/>
        <v>7.1859962682902873E-2</v>
      </c>
      <c r="L14" s="408">
        <f t="shared" si="11"/>
        <v>7.1859962682902873E-2</v>
      </c>
      <c r="M14" s="82">
        <f t="shared" si="7"/>
        <v>0.13465608465608467</v>
      </c>
      <c r="N14" s="40">
        <f t="shared" si="7"/>
        <v>0.13465608465608467</v>
      </c>
      <c r="O14" s="41">
        <f t="shared" si="9"/>
        <v>0.51066710429145812</v>
      </c>
      <c r="P14" s="40">
        <f t="shared" si="9"/>
        <v>0.51066710429145812</v>
      </c>
      <c r="Q14" s="95">
        <f t="shared" si="10"/>
        <v>0.31689333114861545</v>
      </c>
      <c r="R14" s="11"/>
      <c r="S14" s="11"/>
      <c r="T14" s="11"/>
      <c r="U14" s="11"/>
      <c r="V14" s="573" t="s">
        <v>81</v>
      </c>
      <c r="W14" s="578">
        <f t="shared" si="3"/>
        <v>0.10024174053182917</v>
      </c>
      <c r="X14" s="579" t="s">
        <v>39</v>
      </c>
      <c r="Y14" s="573">
        <v>24047</v>
      </c>
      <c r="Z14" s="581">
        <v>0.4</v>
      </c>
      <c r="AA14" s="580">
        <f>Input!C105</f>
        <v>622</v>
      </c>
      <c r="AB14" s="580">
        <v>6205</v>
      </c>
      <c r="AC14" s="578">
        <f t="shared" si="1"/>
        <v>0.10024174053182917</v>
      </c>
      <c r="AD14" s="2"/>
    </row>
    <row r="15" spans="1:30" ht="11.1" customHeight="1" thickBot="1">
      <c r="A15" s="19"/>
      <c r="B15" s="10"/>
      <c r="C15" s="9"/>
      <c r="D15" s="212" t="s">
        <v>76</v>
      </c>
      <c r="E15" s="776"/>
      <c r="F15" s="777"/>
      <c r="G15" s="98"/>
      <c r="H15" s="330"/>
      <c r="I15" s="63">
        <f>IF($AC$18="","",$AC$18)</f>
        <v>7.54834499940681E-2</v>
      </c>
      <c r="J15" s="424">
        <f t="shared" si="11"/>
        <v>7.1859962682902873E-2</v>
      </c>
      <c r="K15" s="46">
        <f t="shared" si="11"/>
        <v>7.1859962682902873E-2</v>
      </c>
      <c r="L15" s="80">
        <f t="shared" si="11"/>
        <v>7.1859962682902873E-2</v>
      </c>
      <c r="M15" s="503">
        <f>IF($AC$23="","",$AC$23)</f>
        <v>2.3152270703472842E-2</v>
      </c>
      <c r="N15" s="503">
        <f>IF($AC$22="","",$AC$22)</f>
        <v>3.3758439609902477E-2</v>
      </c>
      <c r="O15" s="95">
        <f t="shared" si="9"/>
        <v>0.51066710429145812</v>
      </c>
      <c r="P15" s="538">
        <f t="shared" si="10"/>
        <v>0.31689333114861545</v>
      </c>
      <c r="Q15" s="80">
        <f t="shared" si="10"/>
        <v>0.31689333114861545</v>
      </c>
      <c r="R15" s="11"/>
      <c r="S15" s="11"/>
      <c r="T15" s="11"/>
      <c r="U15" s="11"/>
      <c r="V15" s="573" t="s">
        <v>76</v>
      </c>
      <c r="W15" s="578">
        <f t="shared" si="3"/>
        <v>1.5756302521008403E-2</v>
      </c>
      <c r="X15" s="579" t="s">
        <v>93</v>
      </c>
      <c r="Y15" s="573">
        <v>80260</v>
      </c>
      <c r="Z15" s="581">
        <v>0.25</v>
      </c>
      <c r="AA15" s="580">
        <f>Input!C100</f>
        <v>90</v>
      </c>
      <c r="AB15" s="580">
        <v>5712</v>
      </c>
      <c r="AC15" s="578">
        <f t="shared" si="1"/>
        <v>1.5756302521008403E-2</v>
      </c>
      <c r="AD15" s="2"/>
    </row>
    <row r="16" spans="1:30" ht="11.1" customHeight="1" thickBot="1">
      <c r="A16" s="10"/>
      <c r="B16" s="9"/>
      <c r="C16" s="9"/>
      <c r="D16" s="136"/>
      <c r="E16" s="466"/>
      <c r="F16" s="784" t="s">
        <v>155</v>
      </c>
      <c r="G16" s="115">
        <f>IF($AC$31="","",$AC$31)</f>
        <v>5.5406613047363721E-3</v>
      </c>
      <c r="H16" s="98"/>
      <c r="I16" s="331"/>
      <c r="J16" s="533">
        <f>IF($AC$27="","",$AC$27)</f>
        <v>5.3744493392070485E-2</v>
      </c>
      <c r="K16" s="503">
        <f>IF($AC$25="","",$AC$25)</f>
        <v>4.8843187660668379E-3</v>
      </c>
      <c r="L16" s="9"/>
      <c r="M16" s="9"/>
      <c r="N16" s="157"/>
      <c r="O16" s="88">
        <f t="shared" si="9"/>
        <v>0.51066710429145812</v>
      </c>
      <c r="P16" s="95">
        <f t="shared" si="10"/>
        <v>0.31689333114861545</v>
      </c>
      <c r="Q16" s="11"/>
      <c r="R16" s="11"/>
      <c r="S16" s="11"/>
      <c r="T16" s="11"/>
      <c r="U16" s="11"/>
      <c r="V16" s="573" t="s">
        <v>144</v>
      </c>
      <c r="W16" s="578">
        <f t="shared" si="3"/>
        <v>2.0169851380042462E-2</v>
      </c>
      <c r="X16" s="579" t="s">
        <v>143</v>
      </c>
      <c r="Y16" s="573">
        <v>8746</v>
      </c>
      <c r="Z16" s="581">
        <v>0.7</v>
      </c>
      <c r="AA16" s="580">
        <f>Input!C101</f>
        <v>38</v>
      </c>
      <c r="AB16" s="580">
        <v>1884</v>
      </c>
      <c r="AC16" s="578">
        <f t="shared" si="1"/>
        <v>2.0169851380042462E-2</v>
      </c>
      <c r="AD16" s="2"/>
    </row>
    <row r="17" spans="1:30" ht="11.1" customHeight="1" thickBot="1">
      <c r="A17" s="12"/>
      <c r="B17" s="466"/>
      <c r="C17" s="9"/>
      <c r="D17" s="540"/>
      <c r="E17" s="9" t="s">
        <v>161</v>
      </c>
      <c r="F17" s="747"/>
      <c r="G17" s="63">
        <f>IF($AC$31="","",$AC$31)</f>
        <v>5.5406613047363721E-3</v>
      </c>
      <c r="H17" s="775"/>
      <c r="I17" s="168"/>
      <c r="J17" s="324"/>
      <c r="K17" s="56">
        <f>IF($AC$26="","",$AC$26)</f>
        <v>6.7180399130606604E-3</v>
      </c>
      <c r="L17" s="9"/>
      <c r="M17" s="56">
        <f>IF($AC$24="","",$AC$24)</f>
        <v>5.905511811023622E-2</v>
      </c>
      <c r="N17" s="9"/>
      <c r="O17" s="537" t="s">
        <v>84</v>
      </c>
      <c r="P17" s="63">
        <f t="shared" si="10"/>
        <v>0.31689333114861545</v>
      </c>
      <c r="Q17" s="11"/>
      <c r="R17" s="11"/>
      <c r="S17" s="11"/>
      <c r="T17" s="11"/>
      <c r="U17" s="11"/>
      <c r="V17" s="573" t="s">
        <v>74</v>
      </c>
      <c r="W17" s="578">
        <f t="shared" si="3"/>
        <v>7.6528146416828424E-2</v>
      </c>
      <c r="X17" s="579" t="s">
        <v>218</v>
      </c>
      <c r="Y17" s="573">
        <v>320500</v>
      </c>
      <c r="Z17" s="581">
        <v>0.8</v>
      </c>
      <c r="AA17" s="580">
        <f>Input!C96</f>
        <v>9659</v>
      </c>
      <c r="AB17" s="580">
        <v>126215</v>
      </c>
      <c r="AC17" s="578">
        <f t="shared" si="1"/>
        <v>7.6528146416828424E-2</v>
      </c>
      <c r="AD17" s="2"/>
    </row>
    <row r="18" spans="1:30" ht="11.1" customHeight="1" thickBot="1">
      <c r="A18" s="12"/>
      <c r="B18" s="466"/>
      <c r="C18" s="9"/>
      <c r="D18" s="19"/>
      <c r="E18" s="115">
        <f>IF($AC$32="","",$AC$32)</f>
        <v>4.5004500450045006E-3</v>
      </c>
      <c r="F18" s="612"/>
      <c r="G18" s="494"/>
      <c r="H18" s="786" t="s">
        <v>159</v>
      </c>
      <c r="I18" s="115">
        <f>IF($AC$30="","",$AC$30)</f>
        <v>9.6327833954230974E-2</v>
      </c>
      <c r="J18" s="115">
        <f>IF($AC$29="","",$AC$29)</f>
        <v>1.0388023220287198E-2</v>
      </c>
      <c r="K18" s="56">
        <f>IF($AC$28="","",$AC$28)</f>
        <v>8.1747709654686404E-2</v>
      </c>
      <c r="L18" s="774"/>
      <c r="M18" s="679"/>
      <c r="N18" s="9"/>
      <c r="O18" s="24"/>
      <c r="P18" s="692" t="s">
        <v>85</v>
      </c>
      <c r="Q18" s="11"/>
      <c r="R18" s="11"/>
      <c r="S18" s="11"/>
      <c r="T18" s="11"/>
      <c r="U18" s="11"/>
      <c r="V18" s="573" t="s">
        <v>96</v>
      </c>
      <c r="W18" s="578">
        <f t="shared" si="3"/>
        <v>7.54834499940681E-2</v>
      </c>
      <c r="X18" s="579" t="s">
        <v>36</v>
      </c>
      <c r="Y18" s="573">
        <v>82400</v>
      </c>
      <c r="Z18" s="581">
        <v>0.83</v>
      </c>
      <c r="AA18" s="580">
        <f>Input!C104</f>
        <v>2545</v>
      </c>
      <c r="AB18" s="580">
        <v>33716</v>
      </c>
      <c r="AC18" s="578">
        <f t="shared" si="1"/>
        <v>7.54834499940681E-2</v>
      </c>
      <c r="AD18" s="2"/>
    </row>
    <row r="19" spans="1:30" ht="11.1" customHeight="1" thickBot="1">
      <c r="A19" s="12"/>
      <c r="B19" s="9"/>
      <c r="C19" s="9"/>
      <c r="D19" s="465"/>
      <c r="E19" s="63">
        <f>IF($AC$32="","",$AC$32)</f>
        <v>4.5004500450045006E-3</v>
      </c>
      <c r="F19" s="610"/>
      <c r="G19" s="785" t="s">
        <v>163</v>
      </c>
      <c r="H19" s="56">
        <f>IF($AC$35="","",$AC$35)</f>
        <v>5.0364269876465001E-2</v>
      </c>
      <c r="I19" s="87">
        <f>IF($AC$34="","",$AC$34)</f>
        <v>9.4226453060908599E-2</v>
      </c>
      <c r="J19" s="119">
        <f>IF($AC$34="","",$AC$34)</f>
        <v>9.4226453060908599E-2</v>
      </c>
      <c r="K19" s="425">
        <f>IF($AC$34="","",$AC$34)</f>
        <v>9.4226453060908599E-2</v>
      </c>
      <c r="L19" s="181">
        <f>IF($AC$33="","",$AC$33)</f>
        <v>0.12605804111245467</v>
      </c>
      <c r="M19" s="773"/>
      <c r="N19" s="18"/>
      <c r="O19" s="18"/>
      <c r="P19" s="11"/>
      <c r="Q19" s="11"/>
      <c r="R19" s="11"/>
      <c r="S19" s="11"/>
      <c r="T19" s="11"/>
      <c r="U19" s="11"/>
      <c r="V19" s="573" t="s">
        <v>79</v>
      </c>
      <c r="W19" s="578">
        <f t="shared" si="3"/>
        <v>7.1859962682902873E-2</v>
      </c>
      <c r="X19" s="579" t="s">
        <v>37</v>
      </c>
      <c r="Y19" s="573">
        <v>139400</v>
      </c>
      <c r="Z19" s="581">
        <v>0.66</v>
      </c>
      <c r="AA19" s="580">
        <f>Input!C103</f>
        <v>2927</v>
      </c>
      <c r="AB19" s="580">
        <v>40732</v>
      </c>
      <c r="AC19" s="578">
        <f t="shared" si="1"/>
        <v>7.1859962682902873E-2</v>
      </c>
      <c r="AD19" s="2"/>
    </row>
    <row r="20" spans="1:30" ht="11.1" customHeight="1" thickBot="1">
      <c r="A20" s="541"/>
      <c r="B20" s="780"/>
      <c r="C20" s="780"/>
      <c r="D20" s="445"/>
      <c r="E20" s="494"/>
      <c r="F20" s="466"/>
      <c r="G20" s="496" t="s">
        <v>169</v>
      </c>
      <c r="H20" s="538">
        <f>IF($AC$38="","",$AC$38)</f>
        <v>1.2368300503893724E-2</v>
      </c>
      <c r="I20" s="43">
        <f t="shared" ref="I20:K27" si="12">IF($AC$34="","",$AC$34)</f>
        <v>9.4226453060908599E-2</v>
      </c>
      <c r="J20" s="44">
        <f t="shared" si="12"/>
        <v>9.4226453060908599E-2</v>
      </c>
      <c r="K20" s="111">
        <f t="shared" si="12"/>
        <v>9.4226453060908599E-2</v>
      </c>
      <c r="L20" s="87">
        <f>IF($AC$40="","",$AC$40)</f>
        <v>8.4534101825168101E-2</v>
      </c>
      <c r="M20" s="120">
        <f>IF($AC$40="","",$AC$40)</f>
        <v>8.4534101825168101E-2</v>
      </c>
      <c r="N20" s="87">
        <f>IF($AC$39="","",$AC$39)</f>
        <v>8.1184586732418754E-2</v>
      </c>
      <c r="O20" s="120">
        <f>IF($AC$39="","",$AC$39)</f>
        <v>8.1184586732418754E-2</v>
      </c>
      <c r="P20" s="11"/>
      <c r="Q20" s="11"/>
      <c r="R20" s="11"/>
      <c r="S20" s="11"/>
      <c r="T20" s="11"/>
      <c r="U20" s="11"/>
      <c r="V20" s="573" t="s">
        <v>84</v>
      </c>
      <c r="W20" s="578">
        <f t="shared" si="3"/>
        <v>0.51066710429145812</v>
      </c>
      <c r="X20" s="579" t="s">
        <v>43</v>
      </c>
      <c r="Y20" s="573">
        <v>33321</v>
      </c>
      <c r="Z20" s="581">
        <v>0.44</v>
      </c>
      <c r="AA20" s="580">
        <f>Input!C112</f>
        <v>12447</v>
      </c>
      <c r="AB20" s="580">
        <v>24374</v>
      </c>
      <c r="AC20" s="578">
        <f t="shared" si="1"/>
        <v>0.51066710429145812</v>
      </c>
      <c r="AD20" s="2"/>
    </row>
    <row r="21" spans="1:30" ht="11.1" customHeight="1" thickBot="1">
      <c r="A21" s="12"/>
      <c r="B21" s="781"/>
      <c r="C21" s="782"/>
      <c r="D21" s="15" t="s">
        <v>165</v>
      </c>
      <c r="E21" s="56">
        <f>IF($AC$36="","",$AC$36)</f>
        <v>9.5907928388746806E-4</v>
      </c>
      <c r="F21" s="115">
        <f>IF($AC$37="","",$AC$37)</f>
        <v>8.5906040268456368E-3</v>
      </c>
      <c r="G21" s="494"/>
      <c r="H21" s="75">
        <f>IF($AC$38="","",$AC$38)</f>
        <v>1.2368300503893724E-2</v>
      </c>
      <c r="I21" s="43">
        <f t="shared" si="12"/>
        <v>9.4226453060908599E-2</v>
      </c>
      <c r="J21" s="44">
        <f t="shared" si="12"/>
        <v>9.4226453060908599E-2</v>
      </c>
      <c r="K21" s="111">
        <f t="shared" si="12"/>
        <v>9.4226453060908599E-2</v>
      </c>
      <c r="L21" s="45">
        <f>IF($AC$40="","",$AC$40)</f>
        <v>8.4534101825168101E-2</v>
      </c>
      <c r="M21" s="80">
        <f>IF($AC$40="","",$AC$40)</f>
        <v>8.4534101825168101E-2</v>
      </c>
      <c r="N21" s="78">
        <f>IF($AC$39="","",$AC$39)</f>
        <v>8.1184586732418754E-2</v>
      </c>
      <c r="O21" s="80">
        <f>IF($AC$39="","",$AC$39)</f>
        <v>8.1184586732418754E-2</v>
      </c>
      <c r="P21" s="11"/>
      <c r="Q21" s="11"/>
      <c r="R21" s="11"/>
      <c r="S21" s="11"/>
      <c r="T21" s="11"/>
      <c r="U21" s="11"/>
      <c r="V21" s="573" t="s">
        <v>85</v>
      </c>
      <c r="W21" s="578">
        <f t="shared" si="3"/>
        <v>0.31689333114861545</v>
      </c>
      <c r="X21" s="579" t="s">
        <v>44</v>
      </c>
      <c r="Y21" s="573">
        <v>65044</v>
      </c>
      <c r="Z21" s="581">
        <v>0.01</v>
      </c>
      <c r="AA21" s="580">
        <f>Input!C113</f>
        <v>3868</v>
      </c>
      <c r="AB21" s="580">
        <v>12206</v>
      </c>
      <c r="AC21" s="578">
        <f t="shared" si="1"/>
        <v>0.31689333114861545</v>
      </c>
    </row>
    <row r="22" spans="1:30" ht="11.1" customHeight="1" thickBot="1">
      <c r="A22" s="12"/>
      <c r="B22" s="781"/>
      <c r="C22" s="783"/>
      <c r="D22" s="19"/>
      <c r="E22" s="9"/>
      <c r="F22" s="63">
        <f>IF($AC$37="","",$AC$37)</f>
        <v>8.5906040268456368E-3</v>
      </c>
      <c r="G22" s="494"/>
      <c r="H22" s="63">
        <f>IF($AC$38="","",$AC$38)</f>
        <v>1.2368300503893724E-2</v>
      </c>
      <c r="I22" s="43">
        <f t="shared" si="12"/>
        <v>9.4226453060908599E-2</v>
      </c>
      <c r="J22" s="111">
        <f t="shared" si="12"/>
        <v>9.4226453060908599E-2</v>
      </c>
      <c r="K22" s="787"/>
      <c r="L22" s="709" t="s">
        <v>91</v>
      </c>
      <c r="M22" s="9"/>
      <c r="N22" s="95">
        <f>IF($AC$39="","",$AC$39)</f>
        <v>8.1184586732418754E-2</v>
      </c>
      <c r="O22" s="11"/>
      <c r="P22" s="11"/>
      <c r="Q22" s="11"/>
      <c r="R22" s="11"/>
      <c r="S22" s="11"/>
      <c r="T22" s="11"/>
      <c r="U22" s="11"/>
      <c r="V22" s="573" t="s">
        <v>145</v>
      </c>
      <c r="W22" s="578">
        <f t="shared" si="3"/>
        <v>3.3758439609902477E-2</v>
      </c>
      <c r="X22" s="583" t="s">
        <v>146</v>
      </c>
      <c r="Y22" s="573">
        <v>5528</v>
      </c>
      <c r="Z22" s="581">
        <v>0.6</v>
      </c>
      <c r="AA22" s="580">
        <f>Input!C114</f>
        <v>135</v>
      </c>
      <c r="AB22" s="580">
        <v>3999</v>
      </c>
      <c r="AC22" s="578">
        <f t="shared" si="1"/>
        <v>3.3758439609902477E-2</v>
      </c>
    </row>
    <row r="23" spans="1:30" ht="11.1" customHeight="1" thickBot="1">
      <c r="A23" s="12"/>
      <c r="B23" s="779"/>
      <c r="C23" s="779"/>
      <c r="D23" s="19"/>
      <c r="E23" s="9"/>
      <c r="F23" s="9" t="s">
        <v>167</v>
      </c>
      <c r="G23" s="494"/>
      <c r="H23" s="706"/>
      <c r="I23" s="43">
        <f t="shared" si="12"/>
        <v>9.4226453060908599E-2</v>
      </c>
      <c r="J23" s="79">
        <f t="shared" si="12"/>
        <v>9.4226453060908599E-2</v>
      </c>
      <c r="K23" s="734" t="s">
        <v>136</v>
      </c>
      <c r="L23" s="166" t="str">
        <f>IF($BN$88="","",$BN$88)</f>
        <v/>
      </c>
      <c r="M23" s="9"/>
      <c r="N23" s="95">
        <f>IF($AC$39="","",$AC$39)</f>
        <v>8.1184586732418754E-2</v>
      </c>
      <c r="O23" s="690" t="s">
        <v>90</v>
      </c>
      <c r="P23" s="11"/>
      <c r="Q23" s="11"/>
      <c r="R23" s="11"/>
      <c r="S23" s="11"/>
      <c r="T23" s="11"/>
      <c r="U23" s="11"/>
      <c r="V23" s="573" t="s">
        <v>147</v>
      </c>
      <c r="W23" s="578">
        <f t="shared" si="3"/>
        <v>2.3152270703472842E-2</v>
      </c>
      <c r="X23" s="583" t="s">
        <v>148</v>
      </c>
      <c r="Y23" s="573">
        <v>5078</v>
      </c>
      <c r="Z23" s="581">
        <v>0.6</v>
      </c>
      <c r="AA23" s="580">
        <f>Input!C115</f>
        <v>26</v>
      </c>
      <c r="AB23" s="580">
        <v>1123</v>
      </c>
      <c r="AC23" s="578">
        <f t="shared" si="1"/>
        <v>2.3152270703472842E-2</v>
      </c>
    </row>
    <row r="24" spans="1:30" ht="11.1" customHeight="1">
      <c r="A24" s="12"/>
      <c r="B24" s="9"/>
      <c r="C24" s="9"/>
      <c r="D24" s="465"/>
      <c r="E24" s="446"/>
      <c r="F24" s="466"/>
      <c r="G24" s="466"/>
      <c r="H24" s="706"/>
      <c r="I24" s="43">
        <f t="shared" si="12"/>
        <v>9.4226453060908599E-2</v>
      </c>
      <c r="J24" s="79">
        <f t="shared" si="12"/>
        <v>9.4226453060908599E-2</v>
      </c>
      <c r="K24" s="610"/>
      <c r="L24" s="9"/>
      <c r="M24" s="9"/>
      <c r="N24" s="95">
        <f>IF($AC$39="","",$AC$39)</f>
        <v>8.1184586732418754E-2</v>
      </c>
      <c r="O24" s="11"/>
      <c r="P24" s="11"/>
      <c r="Q24" s="11"/>
      <c r="R24" s="11"/>
      <c r="S24" s="11"/>
      <c r="T24" s="11"/>
      <c r="U24" s="11"/>
      <c r="V24" s="573" t="s">
        <v>451</v>
      </c>
      <c r="W24" s="578">
        <f t="shared" si="3"/>
        <v>5.905511811023622E-2</v>
      </c>
      <c r="X24" s="583" t="s">
        <v>452</v>
      </c>
      <c r="Y24" s="573">
        <v>1295</v>
      </c>
      <c r="Z24" s="581">
        <v>0.65</v>
      </c>
      <c r="AA24" s="580">
        <f>Input!C116</f>
        <v>150</v>
      </c>
      <c r="AB24" s="580">
        <v>2540</v>
      </c>
      <c r="AC24" s="578">
        <f t="shared" si="1"/>
        <v>5.905511811023622E-2</v>
      </c>
    </row>
    <row r="25" spans="1:30" ht="11.1" customHeight="1">
      <c r="A25" s="12"/>
      <c r="B25" s="9"/>
      <c r="C25" s="9"/>
      <c r="D25" s="465"/>
      <c r="E25" s="446"/>
      <c r="F25" s="466"/>
      <c r="G25" s="466"/>
      <c r="H25" s="494"/>
      <c r="I25" s="43">
        <f t="shared" si="12"/>
        <v>9.4226453060908599E-2</v>
      </c>
      <c r="J25" s="79">
        <f t="shared" si="12"/>
        <v>9.4226453060908599E-2</v>
      </c>
      <c r="K25" s="610"/>
      <c r="L25" s="9"/>
      <c r="M25" s="9"/>
      <c r="N25" s="95">
        <f>IF($AC$39="","",$AC$39)</f>
        <v>8.1184586732418754E-2</v>
      </c>
      <c r="O25" s="11"/>
      <c r="P25" s="11"/>
      <c r="Q25" s="11"/>
      <c r="R25" s="11"/>
      <c r="S25" s="11"/>
      <c r="T25" s="11"/>
      <c r="U25" s="11"/>
      <c r="V25" s="573" t="s">
        <v>151</v>
      </c>
      <c r="W25" s="578">
        <f t="shared" ref="W25" si="13">AC25</f>
        <v>4.8843187660668379E-3</v>
      </c>
      <c r="X25" s="583" t="s">
        <v>152</v>
      </c>
      <c r="Y25" s="573">
        <v>9206</v>
      </c>
      <c r="Z25" s="581">
        <v>0.7</v>
      </c>
      <c r="AA25" s="580">
        <f>Input!C118</f>
        <v>19</v>
      </c>
      <c r="AB25" s="580">
        <v>3890</v>
      </c>
      <c r="AC25" s="578">
        <f t="shared" si="1"/>
        <v>4.8843187660668379E-3</v>
      </c>
    </row>
    <row r="26" spans="1:30" ht="11.1" customHeight="1" thickBot="1">
      <c r="A26" s="12"/>
      <c r="B26" s="9"/>
      <c r="C26" s="9"/>
      <c r="D26" s="465"/>
      <c r="E26" s="446"/>
      <c r="F26" s="466"/>
      <c r="G26" s="466"/>
      <c r="H26" s="494"/>
      <c r="I26" s="43">
        <f t="shared" si="12"/>
        <v>9.4226453060908599E-2</v>
      </c>
      <c r="J26" s="80">
        <f t="shared" si="12"/>
        <v>9.4226453060908599E-2</v>
      </c>
      <c r="K26" s="9"/>
      <c r="L26" s="9"/>
      <c r="M26" s="9"/>
      <c r="N26" s="63">
        <f>IF($AC$39="","",$AC$39)</f>
        <v>8.1184586732418754E-2</v>
      </c>
      <c r="O26" s="11"/>
      <c r="P26" s="11"/>
      <c r="Q26" s="11"/>
      <c r="R26" s="11"/>
      <c r="S26" s="11"/>
      <c r="T26" s="11"/>
      <c r="U26" s="11"/>
      <c r="V26" s="573" t="s">
        <v>153</v>
      </c>
      <c r="W26" s="578">
        <f>AC24</f>
        <v>5.905511811023622E-2</v>
      </c>
      <c r="X26" s="579" t="s">
        <v>154</v>
      </c>
      <c r="Y26" s="573">
        <v>8750</v>
      </c>
      <c r="Z26" s="581">
        <v>0.4</v>
      </c>
      <c r="AA26" s="580">
        <f>Input!C119</f>
        <v>34</v>
      </c>
      <c r="AB26" s="580">
        <v>5061</v>
      </c>
      <c r="AC26" s="578">
        <f t="shared" si="1"/>
        <v>6.7180399130606604E-3</v>
      </c>
    </row>
    <row r="27" spans="1:30" ht="11.1" customHeight="1" thickBot="1">
      <c r="A27" s="263"/>
      <c r="B27" s="264"/>
      <c r="C27" s="264"/>
      <c r="D27" s="465"/>
      <c r="E27" s="446"/>
      <c r="F27" s="466"/>
      <c r="G27" s="466"/>
      <c r="H27" s="494"/>
      <c r="I27" s="63">
        <f t="shared" si="12"/>
        <v>9.4226453060908599E-2</v>
      </c>
      <c r="J27" s="352"/>
      <c r="K27" s="264"/>
      <c r="L27" s="125"/>
      <c r="M27" s="9"/>
      <c r="N27" s="11"/>
      <c r="O27" s="11"/>
      <c r="P27" s="11"/>
      <c r="Q27" s="11"/>
      <c r="R27" s="11"/>
      <c r="S27" s="11"/>
      <c r="T27" s="11"/>
      <c r="U27" s="11"/>
      <c r="V27" s="573" t="s">
        <v>149</v>
      </c>
      <c r="W27" s="578">
        <f t="shared" ref="W27:W40" si="14">AC27</f>
        <v>5.3744493392070485E-2</v>
      </c>
      <c r="X27" s="583" t="s">
        <v>150</v>
      </c>
      <c r="Y27" s="573">
        <v>3908</v>
      </c>
      <c r="Z27" s="581">
        <v>0.6</v>
      </c>
      <c r="AA27" s="580">
        <f>Input!C117</f>
        <v>61</v>
      </c>
      <c r="AB27" s="580">
        <v>1135</v>
      </c>
      <c r="AC27" s="578">
        <f t="shared" si="1"/>
        <v>5.3744493392070485E-2</v>
      </c>
    </row>
    <row r="28" spans="1:30" ht="11.1" customHeight="1">
      <c r="A28" s="263"/>
      <c r="B28" s="264"/>
      <c r="C28" s="264"/>
      <c r="D28" s="465"/>
      <c r="E28" s="446"/>
      <c r="F28" s="466"/>
      <c r="G28" s="466"/>
      <c r="H28" s="446"/>
      <c r="I28" s="612"/>
      <c r="J28" s="612"/>
      <c r="K28" s="264"/>
      <c r="L28" s="125"/>
      <c r="M28" s="9"/>
      <c r="N28" s="11"/>
      <c r="O28" s="11"/>
      <c r="P28" s="11"/>
      <c r="Q28" s="11"/>
      <c r="R28" s="11"/>
      <c r="S28" s="11"/>
      <c r="T28" s="11"/>
      <c r="U28" s="11"/>
      <c r="V28" s="573" t="s">
        <v>216</v>
      </c>
      <c r="W28" s="578">
        <f t="shared" si="14"/>
        <v>8.1747709654686404E-2</v>
      </c>
      <c r="X28" s="579" t="s">
        <v>342</v>
      </c>
      <c r="Y28" s="573">
        <v>6600</v>
      </c>
      <c r="Z28" s="581">
        <v>0.8</v>
      </c>
      <c r="AA28" s="580">
        <f>Input!C121</f>
        <v>348</v>
      </c>
      <c r="AB28" s="580">
        <v>4257</v>
      </c>
      <c r="AC28" s="578">
        <f t="shared" ref="AC28:AC40" si="15">IF(AA28=0," ",AA28/AB28)</f>
        <v>8.1747709654686404E-2</v>
      </c>
    </row>
    <row r="29" spans="1:30" ht="11.1" customHeight="1">
      <c r="A29" s="265"/>
      <c r="B29" s="265"/>
      <c r="C29" s="265"/>
      <c r="D29" s="753"/>
      <c r="E29" s="778"/>
      <c r="F29" s="466"/>
      <c r="G29" s="466"/>
      <c r="H29" s="446"/>
      <c r="I29" s="469"/>
      <c r="J29" s="469"/>
      <c r="K29" s="506"/>
      <c r="L29" s="266"/>
      <c r="M29" s="9"/>
      <c r="N29" s="11"/>
      <c r="O29" s="11"/>
      <c r="P29" s="11"/>
      <c r="Q29" s="11"/>
      <c r="R29" s="11"/>
      <c r="S29" s="11"/>
      <c r="T29" s="11"/>
      <c r="U29" s="11"/>
      <c r="V29" s="573" t="s">
        <v>157</v>
      </c>
      <c r="W29" s="578">
        <f t="shared" si="14"/>
        <v>1.0388023220287198E-2</v>
      </c>
      <c r="X29" s="579" t="s">
        <v>158</v>
      </c>
      <c r="Y29" s="573">
        <v>2010</v>
      </c>
      <c r="Z29" s="581">
        <v>0.3</v>
      </c>
      <c r="AA29" s="580">
        <f>Input!C122</f>
        <v>34</v>
      </c>
      <c r="AB29" s="580">
        <v>3273</v>
      </c>
      <c r="AC29" s="578">
        <f t="shared" si="15"/>
        <v>1.0388023220287198E-2</v>
      </c>
    </row>
    <row r="30" spans="1:30" ht="11.1" customHeight="1">
      <c r="A30" s="265"/>
      <c r="B30" s="265"/>
      <c r="C30" s="265"/>
      <c r="D30" s="265"/>
      <c r="E30" s="265"/>
      <c r="F30" s="507"/>
      <c r="G30" s="507"/>
      <c r="H30" s="753"/>
      <c r="I30" s="507"/>
      <c r="J30" s="507"/>
      <c r="K30" s="265"/>
      <c r="L30" s="267"/>
      <c r="M30" s="11"/>
      <c r="N30" s="11"/>
      <c r="O30" s="11"/>
      <c r="P30" s="11"/>
      <c r="Q30" s="11"/>
      <c r="R30" s="11"/>
      <c r="S30" s="11"/>
      <c r="T30" s="11"/>
      <c r="U30" s="11"/>
      <c r="V30" s="573" t="s">
        <v>159</v>
      </c>
      <c r="W30" s="578">
        <f t="shared" si="14"/>
        <v>9.6327833954230974E-2</v>
      </c>
      <c r="X30" s="579" t="s">
        <v>160</v>
      </c>
      <c r="Y30" s="573">
        <v>3200</v>
      </c>
      <c r="Z30" s="581">
        <v>0.4</v>
      </c>
      <c r="AA30" s="580">
        <f>Input!C123</f>
        <v>181</v>
      </c>
      <c r="AB30" s="580">
        <v>1879</v>
      </c>
      <c r="AC30" s="578">
        <f t="shared" si="15"/>
        <v>9.6327833954230974E-2</v>
      </c>
    </row>
    <row r="31" spans="1:30" ht="11.1" customHeight="1">
      <c r="A31" s="265"/>
      <c r="B31" s="265"/>
      <c r="C31" s="265"/>
      <c r="D31" s="265"/>
      <c r="E31" s="265"/>
      <c r="F31" s="265"/>
      <c r="G31" s="265"/>
      <c r="H31" s="265"/>
      <c r="I31" s="146"/>
      <c r="J31" s="146"/>
      <c r="K31" s="265"/>
      <c r="L31" s="267"/>
      <c r="M31" s="272"/>
      <c r="N31" s="273"/>
      <c r="O31" s="273"/>
      <c r="P31" s="273"/>
      <c r="Q31" s="273"/>
      <c r="R31" s="273"/>
      <c r="S31" s="274"/>
      <c r="T31" s="274"/>
      <c r="U31" s="274"/>
      <c r="V31" s="573" t="s">
        <v>155</v>
      </c>
      <c r="W31" s="578">
        <f t="shared" si="14"/>
        <v>5.5406613047363721E-3</v>
      </c>
      <c r="X31" s="583" t="s">
        <v>156</v>
      </c>
      <c r="Y31" s="573">
        <v>23209</v>
      </c>
      <c r="Z31" s="581">
        <v>0.6</v>
      </c>
      <c r="AA31" s="580">
        <f>Input!C120</f>
        <v>31</v>
      </c>
      <c r="AB31" s="580">
        <v>5595</v>
      </c>
      <c r="AC31" s="578">
        <f t="shared" si="15"/>
        <v>5.5406613047363721E-3</v>
      </c>
    </row>
    <row r="32" spans="1:30" ht="11.1" customHeight="1">
      <c r="A32" s="19"/>
      <c r="B32" s="123"/>
      <c r="C32" s="124"/>
      <c r="D32" s="9"/>
      <c r="E32" s="313"/>
      <c r="F32" s="19"/>
      <c r="G32" s="153" t="s">
        <v>74</v>
      </c>
      <c r="H32" s="121"/>
      <c r="I32" s="316" t="str">
        <f t="shared" ref="I32:L36" si="16">IF($BN$72="","",$BN$72)</f>
        <v/>
      </c>
      <c r="J32" s="317" t="str">
        <f t="shared" si="16"/>
        <v/>
      </c>
      <c r="K32" s="317" t="str">
        <f t="shared" si="16"/>
        <v/>
      </c>
      <c r="L32" s="317" t="str">
        <f t="shared" si="16"/>
        <v/>
      </c>
      <c r="M32" s="15"/>
      <c r="N32" s="15"/>
      <c r="O32" s="15"/>
      <c r="P32" s="19"/>
      <c r="Q32" s="19"/>
      <c r="R32" s="19"/>
      <c r="S32" s="314"/>
      <c r="T32" s="315"/>
      <c r="U32" s="315"/>
      <c r="V32" s="573" t="s">
        <v>161</v>
      </c>
      <c r="W32" s="578">
        <f t="shared" si="14"/>
        <v>4.5004500450045006E-3</v>
      </c>
      <c r="X32" s="584" t="s">
        <v>162</v>
      </c>
      <c r="Y32" s="573">
        <v>16724</v>
      </c>
      <c r="Z32" s="581">
        <v>0.5</v>
      </c>
      <c r="AA32" s="580">
        <f>Input!C124</f>
        <v>10</v>
      </c>
      <c r="AB32" s="580">
        <v>2222</v>
      </c>
      <c r="AC32" s="578">
        <f t="shared" si="15"/>
        <v>4.5004500450045006E-3</v>
      </c>
    </row>
    <row r="33" spans="1:29" ht="11.1" customHeight="1">
      <c r="A33" s="19"/>
      <c r="B33" s="123"/>
      <c r="C33" s="124"/>
      <c r="D33" s="9"/>
      <c r="E33" s="20"/>
      <c r="F33" s="19"/>
      <c r="G33" s="153" t="s">
        <v>74</v>
      </c>
      <c r="H33" s="135"/>
      <c r="I33" s="268" t="str">
        <f t="shared" si="16"/>
        <v/>
      </c>
      <c r="J33" s="269" t="str">
        <f t="shared" si="16"/>
        <v/>
      </c>
      <c r="K33" s="270" t="str">
        <f t="shared" si="16"/>
        <v/>
      </c>
      <c r="L33" s="271" t="str">
        <f t="shared" si="16"/>
        <v/>
      </c>
      <c r="M33" s="15"/>
      <c r="N33" s="15"/>
      <c r="O33" s="15"/>
      <c r="P33" s="19"/>
      <c r="Q33" s="19"/>
      <c r="R33" s="19"/>
      <c r="S33" s="693" t="s">
        <v>123</v>
      </c>
      <c r="T33" s="275"/>
      <c r="U33" s="275"/>
      <c r="V33" s="573" t="s">
        <v>138</v>
      </c>
      <c r="W33" s="578">
        <f t="shared" si="14"/>
        <v>0.12605804111245467</v>
      </c>
      <c r="X33" s="583" t="s">
        <v>139</v>
      </c>
      <c r="Y33" s="573">
        <v>6202</v>
      </c>
      <c r="Z33" s="581">
        <v>0.7</v>
      </c>
      <c r="AA33" s="580">
        <f>Input!C125</f>
        <v>417</v>
      </c>
      <c r="AB33" s="580">
        <v>3308</v>
      </c>
      <c r="AC33" s="578">
        <f t="shared" si="15"/>
        <v>0.12605804111245467</v>
      </c>
    </row>
    <row r="34" spans="1:29" ht="11.1" customHeight="1" thickBot="1">
      <c r="A34" s="19"/>
      <c r="B34" s="123"/>
      <c r="C34" s="124"/>
      <c r="D34" s="9"/>
      <c r="E34" s="20"/>
      <c r="F34" s="19"/>
      <c r="G34" s="210"/>
      <c r="H34" s="213" t="s">
        <v>74</v>
      </c>
      <c r="I34" s="43" t="str">
        <f t="shared" si="16"/>
        <v/>
      </c>
      <c r="J34" s="44" t="str">
        <f t="shared" si="16"/>
        <v/>
      </c>
      <c r="K34" s="77" t="str">
        <f t="shared" si="16"/>
        <v/>
      </c>
      <c r="L34" s="172" t="str">
        <f t="shared" si="16"/>
        <v/>
      </c>
      <c r="M34" s="15"/>
      <c r="N34" s="8"/>
      <c r="O34" s="8"/>
      <c r="P34" s="9"/>
      <c r="Q34" s="9"/>
      <c r="R34" s="9"/>
      <c r="S34" s="275"/>
      <c r="T34" s="275"/>
      <c r="U34" s="275"/>
      <c r="V34" s="573" t="s">
        <v>136</v>
      </c>
      <c r="W34" s="578">
        <f t="shared" si="14"/>
        <v>9.4226453060908599E-2</v>
      </c>
      <c r="X34" s="583" t="s">
        <v>137</v>
      </c>
      <c r="Y34" s="573">
        <v>192352</v>
      </c>
      <c r="Z34" s="581">
        <v>0.8</v>
      </c>
      <c r="AA34" s="580">
        <f>Input!C126</f>
        <v>4870</v>
      </c>
      <c r="AB34" s="580">
        <v>51684</v>
      </c>
      <c r="AC34" s="578">
        <f t="shared" si="15"/>
        <v>9.4226453060908599E-2</v>
      </c>
    </row>
    <row r="35" spans="1:29" ht="11.1" customHeight="1" thickTop="1" thickBot="1">
      <c r="A35" s="19"/>
      <c r="B35" s="123"/>
      <c r="C35" s="124"/>
      <c r="D35" s="9"/>
      <c r="E35" s="20"/>
      <c r="F35" s="19"/>
      <c r="G35" s="121"/>
      <c r="H35" s="136"/>
      <c r="I35" s="43" t="str">
        <f t="shared" si="16"/>
        <v/>
      </c>
      <c r="J35" s="44" t="str">
        <f t="shared" si="16"/>
        <v/>
      </c>
      <c r="K35" s="86" t="str">
        <f t="shared" si="16"/>
        <v/>
      </c>
      <c r="L35" s="84" t="str">
        <f t="shared" si="16"/>
        <v/>
      </c>
      <c r="M35" s="173"/>
      <c r="N35" s="155" t="s">
        <v>82</v>
      </c>
      <c r="O35" s="150" t="s">
        <v>134</v>
      </c>
      <c r="P35" s="149" t="s">
        <v>134</v>
      </c>
      <c r="Q35" s="18"/>
      <c r="R35" s="310" t="s">
        <v>130</v>
      </c>
      <c r="S35" s="275"/>
      <c r="T35" s="275"/>
      <c r="U35" s="275"/>
      <c r="V35" s="573" t="s">
        <v>163</v>
      </c>
      <c r="W35" s="578">
        <f t="shared" si="14"/>
        <v>5.0364269876465001E-2</v>
      </c>
      <c r="X35" s="583" t="s">
        <v>164</v>
      </c>
      <c r="Y35" s="573">
        <v>13860</v>
      </c>
      <c r="Z35" s="581">
        <v>0.8</v>
      </c>
      <c r="AA35" s="580">
        <f>Input!C127</f>
        <v>318</v>
      </c>
      <c r="AB35" s="580">
        <v>6314</v>
      </c>
      <c r="AC35" s="578">
        <f t="shared" si="15"/>
        <v>5.0364269876465001E-2</v>
      </c>
    </row>
    <row r="36" spans="1:29" ht="11.1" customHeight="1" thickBot="1">
      <c r="A36" s="19"/>
      <c r="B36" s="123"/>
      <c r="C36" s="124"/>
      <c r="D36" s="9"/>
      <c r="E36" s="20"/>
      <c r="F36" s="19"/>
      <c r="G36" s="121"/>
      <c r="H36" s="276"/>
      <c r="I36" s="277" t="str">
        <f t="shared" si="16"/>
        <v/>
      </c>
      <c r="J36" s="278" t="str">
        <f t="shared" si="16"/>
        <v/>
      </c>
      <c r="K36" s="279" t="str">
        <f t="shared" si="16"/>
        <v/>
      </c>
      <c r="L36" s="280" t="str">
        <f t="shared" si="16"/>
        <v/>
      </c>
      <c r="M36" s="281"/>
      <c r="N36" s="282" t="s">
        <v>82</v>
      </c>
      <c r="O36" s="222" t="s">
        <v>83</v>
      </c>
      <c r="P36" s="225" t="str">
        <f>IF($BN$83="","",$BN$83)</f>
        <v/>
      </c>
      <c r="Q36" s="237" t="s">
        <v>132</v>
      </c>
      <c r="R36" s="305" t="s">
        <v>78</v>
      </c>
      <c r="S36" s="275"/>
      <c r="T36" s="275"/>
      <c r="U36" s="275"/>
      <c r="V36" s="573" t="s">
        <v>165</v>
      </c>
      <c r="W36" s="578">
        <f t="shared" si="14"/>
        <v>9.5907928388746806E-4</v>
      </c>
      <c r="X36" s="579" t="s">
        <v>166</v>
      </c>
      <c r="Y36" s="573">
        <v>13503</v>
      </c>
      <c r="Z36" s="581">
        <v>0.2</v>
      </c>
      <c r="AA36" s="580">
        <f>Input!C128</f>
        <v>3</v>
      </c>
      <c r="AB36" s="580">
        <v>3128</v>
      </c>
      <c r="AC36" s="578">
        <f t="shared" si="15"/>
        <v>9.5907928388746806E-4</v>
      </c>
    </row>
    <row r="37" spans="1:29" ht="11.1" customHeight="1" thickBot="1">
      <c r="A37" s="19"/>
      <c r="B37" s="9"/>
      <c r="C37" s="19"/>
      <c r="D37" s="19"/>
      <c r="E37" s="20"/>
      <c r="F37" s="211"/>
      <c r="G37" s="252"/>
      <c r="H37" s="283" t="s">
        <v>96</v>
      </c>
      <c r="I37" s="284" t="s">
        <v>96</v>
      </c>
      <c r="J37" s="285" t="str">
        <f>IF($BN$72="","",$BN$72)</f>
        <v/>
      </c>
      <c r="K37" s="286" t="str">
        <f>IF($BN$72="","",$BN$72)</f>
        <v/>
      </c>
      <c r="L37" s="287" t="str">
        <f>IF($BN$72="","",$BN$72)</f>
        <v/>
      </c>
      <c r="M37" s="288" t="s">
        <v>79</v>
      </c>
      <c r="N37" s="325" t="s">
        <v>80</v>
      </c>
      <c r="O37" s="223" t="s">
        <v>83</v>
      </c>
      <c r="P37" s="320" t="s">
        <v>83</v>
      </c>
      <c r="Q37" s="240" t="s">
        <v>78</v>
      </c>
      <c r="R37" s="11"/>
      <c r="S37" s="275"/>
      <c r="T37" s="275"/>
      <c r="U37" s="275"/>
      <c r="V37" s="573" t="s">
        <v>167</v>
      </c>
      <c r="W37" s="578">
        <f t="shared" si="14"/>
        <v>8.5906040268456368E-3</v>
      </c>
      <c r="X37" s="579" t="s">
        <v>168</v>
      </c>
      <c r="Y37" s="573">
        <v>21072</v>
      </c>
      <c r="Z37" s="581">
        <v>0.3</v>
      </c>
      <c r="AA37" s="580">
        <f>Input!C129</f>
        <v>32</v>
      </c>
      <c r="AB37" s="580">
        <v>3725</v>
      </c>
      <c r="AC37" s="578">
        <f t="shared" si="15"/>
        <v>8.5906040268456368E-3</v>
      </c>
    </row>
    <row r="38" spans="1:29" ht="11.1" customHeight="1" thickBot="1">
      <c r="A38" s="19"/>
      <c r="B38" s="9"/>
      <c r="C38" s="19"/>
      <c r="D38" s="19"/>
      <c r="E38" s="10"/>
      <c r="F38" s="160"/>
      <c r="G38" s="161"/>
      <c r="H38" s="289" t="s">
        <v>96</v>
      </c>
      <c r="I38" s="290" t="s">
        <v>96</v>
      </c>
      <c r="J38" s="291" t="str">
        <f>IF($BN$72="","",$BN$72)</f>
        <v/>
      </c>
      <c r="K38" s="292" t="s">
        <v>79</v>
      </c>
      <c r="L38" s="293" t="s">
        <v>79</v>
      </c>
      <c r="M38" s="290" t="s">
        <v>79</v>
      </c>
      <c r="N38" s="229" t="s">
        <v>80</v>
      </c>
      <c r="O38" s="321" t="s">
        <v>81</v>
      </c>
      <c r="P38" s="320" t="s">
        <v>84</v>
      </c>
      <c r="Q38" s="225" t="s">
        <v>85</v>
      </c>
      <c r="R38" s="11"/>
      <c r="S38" s="275"/>
      <c r="T38" s="275"/>
      <c r="U38" s="275"/>
      <c r="V38" s="573" t="s">
        <v>169</v>
      </c>
      <c r="W38" s="578">
        <f t="shared" si="14"/>
        <v>1.2368300503893724E-2</v>
      </c>
      <c r="X38" s="579" t="s">
        <v>170</v>
      </c>
      <c r="Y38" s="573">
        <v>31271</v>
      </c>
      <c r="Z38" s="581">
        <v>0.5</v>
      </c>
      <c r="AA38" s="580">
        <f>Input!C130</f>
        <v>27</v>
      </c>
      <c r="AB38" s="580">
        <v>2183</v>
      </c>
      <c r="AC38" s="578">
        <f t="shared" si="15"/>
        <v>1.2368300503893724E-2</v>
      </c>
    </row>
    <row r="39" spans="1:29" ht="11.1" customHeight="1" thickBot="1">
      <c r="A39" s="19"/>
      <c r="B39" s="164"/>
      <c r="C39" s="162"/>
      <c r="D39" s="167" t="str">
        <f>IF($BN$76="","",$BN$76)</f>
        <v/>
      </c>
      <c r="E39" s="318" t="s">
        <v>76</v>
      </c>
      <c r="F39" s="119"/>
      <c r="G39" s="120"/>
      <c r="H39" s="277" t="s">
        <v>96</v>
      </c>
      <c r="I39" s="280" t="s">
        <v>96</v>
      </c>
      <c r="J39" s="295" t="s">
        <v>79</v>
      </c>
      <c r="K39" s="296" t="s">
        <v>79</v>
      </c>
      <c r="L39" s="297" t="s">
        <v>79</v>
      </c>
      <c r="M39" s="298" t="s">
        <v>79</v>
      </c>
      <c r="N39" s="229" t="s">
        <v>80</v>
      </c>
      <c r="O39" s="228" t="s">
        <v>81</v>
      </c>
      <c r="P39" s="225" t="s">
        <v>84</v>
      </c>
      <c r="Q39" s="229" t="s">
        <v>85</v>
      </c>
      <c r="R39" s="690" t="s">
        <v>172</v>
      </c>
      <c r="S39" s="275"/>
      <c r="T39" s="275"/>
      <c r="U39" s="275"/>
      <c r="V39" s="573" t="s">
        <v>90</v>
      </c>
      <c r="W39" s="578">
        <f t="shared" si="14"/>
        <v>8.1184586732418754E-2</v>
      </c>
      <c r="X39" s="583" t="s">
        <v>45</v>
      </c>
      <c r="Y39" s="573">
        <v>70715</v>
      </c>
      <c r="Z39" s="581">
        <v>0.39</v>
      </c>
      <c r="AA39" s="580">
        <f>Input!C131</f>
        <v>3095</v>
      </c>
      <c r="AB39" s="580">
        <v>38123</v>
      </c>
      <c r="AC39" s="578">
        <f t="shared" si="15"/>
        <v>8.1184586732418754E-2</v>
      </c>
    </row>
    <row r="40" spans="1:29" ht="11.1" customHeight="1" thickBot="1">
      <c r="A40" s="159"/>
      <c r="B40" s="165"/>
      <c r="C40" s="163"/>
      <c r="D40" s="45" t="str">
        <f>IF($BN$76="","",$BN$76)</f>
        <v/>
      </c>
      <c r="E40" s="46" t="str">
        <f>IF($BN$76="","",$BN$76)</f>
        <v/>
      </c>
      <c r="F40" s="158"/>
      <c r="G40" s="80"/>
      <c r="H40" s="312" t="s">
        <v>144</v>
      </c>
      <c r="I40" s="307" t="s">
        <v>96</v>
      </c>
      <c r="J40" s="319" t="s">
        <v>79</v>
      </c>
      <c r="K40" s="296" t="s">
        <v>79</v>
      </c>
      <c r="L40" s="300" t="s">
        <v>79</v>
      </c>
      <c r="M40" s="301" t="s">
        <v>80</v>
      </c>
      <c r="N40" s="224" t="s">
        <v>80</v>
      </c>
      <c r="O40" s="302" t="s">
        <v>84</v>
      </c>
      <c r="P40" s="303" t="s">
        <v>84</v>
      </c>
      <c r="Q40" s="229" t="s">
        <v>85</v>
      </c>
      <c r="R40" s="11"/>
      <c r="S40" s="275"/>
      <c r="T40" s="275"/>
      <c r="U40" s="275"/>
      <c r="V40" s="573" t="s">
        <v>91</v>
      </c>
      <c r="W40" s="578">
        <f t="shared" si="14"/>
        <v>8.4534101825168101E-2</v>
      </c>
      <c r="X40" s="579" t="s">
        <v>46</v>
      </c>
      <c r="Y40" s="573">
        <v>35764</v>
      </c>
      <c r="Z40" s="581">
        <v>0.44</v>
      </c>
      <c r="AA40" s="580">
        <f>Input!C132</f>
        <v>1584</v>
      </c>
      <c r="AB40" s="580">
        <v>18738</v>
      </c>
      <c r="AC40" s="578">
        <f t="shared" si="15"/>
        <v>8.4534101825168101E-2</v>
      </c>
    </row>
    <row r="41" spans="1:29" ht="11.1" customHeight="1" thickBot="1">
      <c r="A41" s="19"/>
      <c r="B41" s="10"/>
      <c r="C41" s="9"/>
      <c r="D41" s="326"/>
      <c r="E41" s="329"/>
      <c r="F41" s="771"/>
      <c r="G41" s="98"/>
      <c r="H41" s="328"/>
      <c r="I41" s="299" t="s">
        <v>96</v>
      </c>
      <c r="J41" s="322" t="s">
        <v>79</v>
      </c>
      <c r="K41" s="304" t="s">
        <v>79</v>
      </c>
      <c r="L41" s="237" t="s">
        <v>79</v>
      </c>
      <c r="M41" s="305" t="s">
        <v>147</v>
      </c>
      <c r="N41" s="240" t="s">
        <v>145</v>
      </c>
      <c r="O41" s="229" t="s">
        <v>84</v>
      </c>
      <c r="P41" s="306" t="s">
        <v>85</v>
      </c>
      <c r="Q41" s="303" t="s">
        <v>85</v>
      </c>
      <c r="R41" s="11"/>
      <c r="S41" s="275"/>
      <c r="T41" s="275"/>
      <c r="U41" s="275"/>
      <c r="V41" s="1"/>
      <c r="W41" s="102"/>
      <c r="X41" s="2"/>
      <c r="Y41" s="6"/>
      <c r="Z41" s="34"/>
      <c r="AA41" s="107"/>
      <c r="AB41" s="1"/>
      <c r="AC41" s="101"/>
    </row>
    <row r="42" spans="1:29" ht="11.1" customHeight="1" thickBot="1">
      <c r="A42" s="10"/>
      <c r="B42" s="9"/>
      <c r="C42" s="9"/>
      <c r="D42" s="769"/>
      <c r="E42" s="467"/>
      <c r="F42" s="98"/>
      <c r="G42" s="327" t="s">
        <v>155</v>
      </c>
      <c r="H42" s="98"/>
      <c r="I42" s="331"/>
      <c r="J42" s="323" t="s">
        <v>217</v>
      </c>
      <c r="K42" s="134" t="s">
        <v>151</v>
      </c>
      <c r="L42" s="9"/>
      <c r="M42" s="9"/>
      <c r="N42" s="157"/>
      <c r="O42" s="228" t="s">
        <v>84</v>
      </c>
      <c r="P42" s="309" t="s">
        <v>85</v>
      </c>
      <c r="Q42" s="11"/>
      <c r="R42" s="11"/>
      <c r="S42" s="275"/>
      <c r="T42" s="275"/>
      <c r="U42" s="275"/>
      <c r="V42" s="1"/>
      <c r="W42" s="102"/>
      <c r="X42" s="3"/>
      <c r="Y42" s="6"/>
      <c r="Z42" s="34"/>
      <c r="AA42" s="107"/>
      <c r="AB42" s="1"/>
      <c r="AC42" s="101"/>
    </row>
    <row r="43" spans="1:29" ht="11.1" customHeight="1" thickBot="1">
      <c r="A43" s="12"/>
      <c r="B43" s="465"/>
      <c r="C43" s="9"/>
      <c r="D43" s="769"/>
      <c r="E43" s="178" t="s">
        <v>161</v>
      </c>
      <c r="F43" s="770"/>
      <c r="G43" s="299" t="s">
        <v>155</v>
      </c>
      <c r="H43" s="768"/>
      <c r="I43" s="168"/>
      <c r="J43" s="324"/>
      <c r="K43" s="134" t="s">
        <v>153</v>
      </c>
      <c r="L43" s="9"/>
      <c r="M43" s="134" t="s">
        <v>451</v>
      </c>
      <c r="N43" s="9"/>
      <c r="O43" s="9"/>
      <c r="P43" s="228" t="s">
        <v>85</v>
      </c>
      <c r="Q43" s="11"/>
      <c r="R43" s="11"/>
      <c r="S43" s="28"/>
      <c r="T43" s="28"/>
      <c r="U43" s="28"/>
      <c r="V43" s="1"/>
      <c r="W43" s="102"/>
      <c r="X43" s="2"/>
      <c r="Y43" s="6"/>
      <c r="Z43" s="34"/>
      <c r="AA43" s="107"/>
      <c r="AB43" s="1"/>
      <c r="AC43" s="101"/>
    </row>
    <row r="44" spans="1:29" ht="11.1" customHeight="1" thickBot="1">
      <c r="A44" s="12"/>
      <c r="B44" s="465"/>
      <c r="C44" s="9"/>
      <c r="D44" s="19"/>
      <c r="E44" s="179" t="s">
        <v>161</v>
      </c>
      <c r="F44" s="767"/>
      <c r="G44" s="767"/>
      <c r="H44" s="446"/>
      <c r="I44" s="132" t="s">
        <v>159</v>
      </c>
      <c r="J44" s="132" t="s">
        <v>157</v>
      </c>
      <c r="K44" s="134" t="s">
        <v>216</v>
      </c>
      <c r="L44" s="772"/>
      <c r="M44" s="9"/>
      <c r="N44" s="9"/>
      <c r="O44" s="24"/>
      <c r="P44" s="11"/>
      <c r="Q44" s="11"/>
      <c r="R44" s="11"/>
      <c r="S44" s="28"/>
      <c r="T44" s="28"/>
      <c r="U44" s="28"/>
      <c r="V44" s="1"/>
      <c r="W44" s="671" t="s">
        <v>382</v>
      </c>
      <c r="X44" s="3"/>
      <c r="Y44" s="6"/>
      <c r="Z44" s="34"/>
      <c r="AA44" s="107"/>
      <c r="AB44" s="1"/>
      <c r="AC44" s="101"/>
    </row>
    <row r="45" spans="1:29" ht="11.1" customHeight="1" thickBot="1">
      <c r="A45" s="12"/>
      <c r="B45" s="9"/>
      <c r="C45" s="9"/>
      <c r="D45" s="19"/>
      <c r="E45" s="762"/>
      <c r="F45" s="466" t="str">
        <f t="shared" ref="F45:K47" si="17">IF($BN$89="","",$BN$89)</f>
        <v/>
      </c>
      <c r="G45" s="494" t="str">
        <f t="shared" si="17"/>
        <v/>
      </c>
      <c r="H45" s="134" t="s">
        <v>163</v>
      </c>
      <c r="I45" s="41" t="str">
        <f t="shared" si="17"/>
        <v/>
      </c>
      <c r="J45" s="42" t="str">
        <f t="shared" si="17"/>
        <v/>
      </c>
      <c r="K45" s="118" t="str">
        <f t="shared" si="17"/>
        <v/>
      </c>
      <c r="L45" s="311" t="s">
        <v>138</v>
      </c>
      <c r="M45" s="18"/>
      <c r="N45" s="18"/>
      <c r="O45" s="18"/>
      <c r="P45" s="11"/>
      <c r="Q45" s="11"/>
      <c r="R45" s="11"/>
      <c r="S45" s="28"/>
      <c r="T45" s="28"/>
      <c r="U45" s="28"/>
      <c r="V45" s="1"/>
      <c r="W45" s="102"/>
      <c r="X45" s="2"/>
      <c r="Y45" s="6"/>
      <c r="Z45" s="34"/>
      <c r="AA45" s="107"/>
      <c r="AB45" s="1"/>
      <c r="AC45" s="101"/>
    </row>
    <row r="46" spans="1:29" ht="11.1" customHeight="1" thickBot="1">
      <c r="A46" s="12"/>
      <c r="B46" s="376"/>
      <c r="C46" s="465"/>
      <c r="D46" s="19"/>
      <c r="E46" s="132" t="s">
        <v>165</v>
      </c>
      <c r="F46" s="178" t="s">
        <v>167</v>
      </c>
      <c r="G46" s="494" t="str">
        <f t="shared" si="17"/>
        <v/>
      </c>
      <c r="H46" s="178" t="s">
        <v>169</v>
      </c>
      <c r="I46" s="75" t="str">
        <f t="shared" si="17"/>
        <v/>
      </c>
      <c r="J46" s="90" t="str">
        <f t="shared" si="17"/>
        <v/>
      </c>
      <c r="K46" s="175" t="str">
        <f t="shared" si="17"/>
        <v/>
      </c>
      <c r="L46" s="308" t="s">
        <v>91</v>
      </c>
      <c r="M46" s="301" t="s">
        <v>91</v>
      </c>
      <c r="N46" s="294" t="s">
        <v>90</v>
      </c>
      <c r="O46" s="294" t="s">
        <v>90</v>
      </c>
      <c r="P46" s="11"/>
      <c r="Q46" s="11"/>
      <c r="R46" s="11"/>
      <c r="S46" s="28"/>
      <c r="T46" s="28"/>
      <c r="U46" s="28"/>
    </row>
    <row r="47" spans="1:29" ht="11.1" customHeight="1" thickBot="1">
      <c r="A47" s="12"/>
      <c r="B47" s="465"/>
      <c r="C47" s="465"/>
      <c r="D47" s="19"/>
      <c r="E47" s="9"/>
      <c r="F47" s="179" t="s">
        <v>167</v>
      </c>
      <c r="G47" s="494" t="str">
        <f t="shared" si="17"/>
        <v/>
      </c>
      <c r="H47" s="756" t="s">
        <v>169</v>
      </c>
      <c r="I47" s="75" t="str">
        <f t="shared" si="17"/>
        <v/>
      </c>
      <c r="J47" s="91" t="str">
        <f t="shared" si="17"/>
        <v/>
      </c>
      <c r="K47" s="79" t="str">
        <f t="shared" si="17"/>
        <v/>
      </c>
      <c r="L47" s="287" t="s">
        <v>91</v>
      </c>
      <c r="M47" s="277" t="s">
        <v>91</v>
      </c>
      <c r="N47" s="256" t="s">
        <v>90</v>
      </c>
      <c r="O47" s="228" t="s">
        <v>90</v>
      </c>
      <c r="P47" s="11"/>
      <c r="Q47" s="11"/>
      <c r="R47" s="11"/>
      <c r="S47" s="28"/>
      <c r="T47" s="28"/>
      <c r="U47" s="28"/>
    </row>
    <row r="48" spans="1:29" ht="11.1" customHeight="1" thickBot="1">
      <c r="A48" s="12"/>
      <c r="B48" s="9"/>
      <c r="C48" s="9"/>
      <c r="D48" s="19"/>
      <c r="E48" s="762"/>
      <c r="F48" s="466" t="str">
        <f>IF($BN$89="","",$BN$89)</f>
        <v/>
      </c>
      <c r="G48" s="494" t="s">
        <v>136</v>
      </c>
      <c r="H48" s="179" t="s">
        <v>169</v>
      </c>
      <c r="I48" s="75" t="str">
        <f>IF($BN$89="","",$BN$89)</f>
        <v/>
      </c>
      <c r="J48" s="751" t="s">
        <v>136</v>
      </c>
      <c r="K48" s="80" t="str">
        <f>IF($BN$89="","",$BN$89)</f>
        <v/>
      </c>
      <c r="L48" s="9"/>
      <c r="M48" s="9"/>
      <c r="N48" s="229" t="s">
        <v>90</v>
      </c>
      <c r="O48" s="11"/>
      <c r="P48" s="11"/>
      <c r="Q48" s="11"/>
      <c r="R48" s="11"/>
      <c r="S48" s="28"/>
      <c r="T48" s="28"/>
      <c r="U48" s="28"/>
    </row>
    <row r="49" spans="1:24" ht="11.1" customHeight="1">
      <c r="A49" s="12"/>
      <c r="B49" s="9"/>
      <c r="C49" s="214"/>
      <c r="D49" s="19"/>
      <c r="E49" s="763"/>
      <c r="F49" s="466" t="str">
        <f>IF($BN$89="","",$BN$89)</f>
        <v/>
      </c>
      <c r="G49" s="480"/>
      <c r="H49" s="494" t="str">
        <f>IF($BN$89="","",$BN$89)</f>
        <v/>
      </c>
      <c r="I49" s="75" t="str">
        <f>IF($BN$89="","",$BN$89)</f>
        <v/>
      </c>
      <c r="J49" s="758"/>
      <c r="K49" s="352" t="str">
        <f>IF($BN$89="","",$BN$89)</f>
        <v/>
      </c>
      <c r="L49" s="166" t="str">
        <f>IF($BN$88="","",$BN$88)</f>
        <v/>
      </c>
      <c r="M49" s="9"/>
      <c r="N49" s="229" t="s">
        <v>90</v>
      </c>
      <c r="O49" s="11"/>
      <c r="P49" s="11"/>
      <c r="Q49" s="11"/>
      <c r="R49" s="11"/>
      <c r="S49" s="28"/>
      <c r="T49" s="28"/>
      <c r="U49" s="28"/>
    </row>
    <row r="50" spans="1:24" ht="4.5" customHeight="1">
      <c r="A50" s="12"/>
      <c r="B50" s="9"/>
      <c r="C50" s="9"/>
      <c r="D50" s="19"/>
      <c r="E50" s="764"/>
      <c r="F50" s="466" t="str">
        <f>IF($BN$89="","",$BN$89)</f>
        <v/>
      </c>
      <c r="G50" s="466" t="str">
        <f>IF($BN$89="","",$BN$89)</f>
        <v/>
      </c>
      <c r="H50" s="494" t="str">
        <f>IF($BN$89="","",$BN$89)</f>
        <v/>
      </c>
      <c r="I50" s="332" t="str">
        <f>IF($BN$89="","",$BN$89)</f>
        <v/>
      </c>
      <c r="J50" s="174" t="str">
        <f>IF($BN$89="","",$BN$89)</f>
        <v/>
      </c>
      <c r="K50" s="352" t="str">
        <f>IF($BN$89="","",$BN$89)</f>
        <v/>
      </c>
      <c r="L50" s="9"/>
      <c r="M50" s="9"/>
      <c r="N50" s="229" t="s">
        <v>90</v>
      </c>
      <c r="O50" s="11"/>
      <c r="P50" s="11"/>
      <c r="Q50" s="11"/>
      <c r="R50" s="11"/>
      <c r="S50" s="28"/>
      <c r="T50" s="28"/>
      <c r="U50" s="28"/>
    </row>
    <row r="51" spans="1:24" ht="11.1" customHeight="1">
      <c r="A51" s="12"/>
      <c r="B51" s="9"/>
      <c r="C51" s="9"/>
      <c r="D51" s="137"/>
      <c r="E51" s="539"/>
      <c r="F51" s="466" t="str">
        <f>IF($BN$89="","",$BN$89)</f>
        <v/>
      </c>
      <c r="G51" s="466" t="str">
        <f>IF($BN$89="","",$BN$89)</f>
        <v/>
      </c>
      <c r="H51" s="494" t="str">
        <f>IF($BN$89="","",$BN$89)</f>
        <v/>
      </c>
      <c r="I51" s="180" t="str">
        <f>IF($BN$89="","",$BN$89)</f>
        <v/>
      </c>
      <c r="J51" s="174" t="str">
        <f>IF($BN$89="","",$BN$89)</f>
        <v/>
      </c>
      <c r="K51" s="352" t="str">
        <f>IF($BN$89="","",$BN$89)</f>
        <v/>
      </c>
      <c r="L51" s="9"/>
      <c r="M51" s="9"/>
      <c r="N51" s="229" t="s">
        <v>90</v>
      </c>
      <c r="O51" s="11"/>
      <c r="P51" s="11"/>
      <c r="Q51" s="11"/>
      <c r="R51" s="11"/>
      <c r="S51" s="28"/>
      <c r="T51" s="28"/>
      <c r="U51" s="28"/>
    </row>
    <row r="52" spans="1:24" ht="11.1" customHeight="1" thickBot="1">
      <c r="A52" s="12"/>
      <c r="B52" s="9"/>
      <c r="C52" s="9"/>
      <c r="D52" s="765"/>
      <c r="E52" s="9"/>
      <c r="F52" s="466" t="str">
        <f>IF($BN$89="","",$BN$89)</f>
        <v/>
      </c>
      <c r="G52" s="466" t="str">
        <f>IF($BN$89="","",$BN$89)</f>
        <v/>
      </c>
      <c r="H52" s="494"/>
      <c r="I52" s="85" t="str">
        <f>IF($BN$89="","",$BN$89)</f>
        <v/>
      </c>
      <c r="J52" s="80" t="str">
        <f>IF($BN$89="","",$BN$89)</f>
        <v/>
      </c>
      <c r="K52" s="262"/>
      <c r="L52" s="9"/>
      <c r="M52" s="9"/>
      <c r="N52" s="228" t="s">
        <v>90</v>
      </c>
      <c r="O52" s="11"/>
      <c r="P52" s="11"/>
      <c r="Q52" s="11"/>
      <c r="R52" s="11"/>
      <c r="S52" s="28"/>
      <c r="T52" s="28"/>
      <c r="U52" s="28"/>
    </row>
    <row r="53" spans="1:24" ht="11.1" customHeight="1" thickBot="1">
      <c r="A53" s="263"/>
      <c r="B53" s="264"/>
      <c r="C53" s="264"/>
      <c r="D53" s="766"/>
      <c r="E53" s="264"/>
      <c r="F53" s="466"/>
      <c r="G53" s="466"/>
      <c r="H53" s="494"/>
      <c r="I53" s="63"/>
      <c r="J53" s="759"/>
      <c r="K53" s="166"/>
      <c r="L53" s="125"/>
      <c r="M53" s="9"/>
      <c r="N53" s="11"/>
      <c r="O53" s="11"/>
      <c r="P53" s="11"/>
      <c r="Q53" s="11"/>
      <c r="R53" s="11"/>
      <c r="S53" s="28"/>
      <c r="T53" s="28"/>
      <c r="U53" s="28"/>
    </row>
    <row r="54" spans="1:24" ht="11.1" customHeight="1">
      <c r="A54" s="263"/>
      <c r="B54" s="264"/>
      <c r="C54" s="264"/>
      <c r="D54" s="766"/>
      <c r="E54" s="264"/>
      <c r="F54" s="466"/>
      <c r="G54" s="466"/>
      <c r="H54" s="446"/>
      <c r="I54" s="757"/>
      <c r="J54" s="754"/>
      <c r="K54" s="125"/>
      <c r="L54" s="125"/>
      <c r="M54" s="9"/>
      <c r="N54" s="11"/>
      <c r="O54" s="11"/>
      <c r="P54" s="11"/>
      <c r="Q54" s="11"/>
      <c r="R54" s="11"/>
      <c r="S54" s="28"/>
      <c r="T54" s="28"/>
      <c r="U54" s="28"/>
    </row>
    <row r="55" spans="1:24" ht="11.1" customHeight="1">
      <c r="A55" s="265"/>
      <c r="B55" s="265"/>
      <c r="C55" s="265"/>
      <c r="D55" s="265"/>
      <c r="E55" s="752"/>
      <c r="F55" s="466"/>
      <c r="G55" s="466"/>
      <c r="H55" s="446"/>
      <c r="I55" s="755"/>
      <c r="J55" s="755"/>
      <c r="K55" s="506"/>
      <c r="L55" s="266"/>
      <c r="M55" s="9"/>
      <c r="N55" s="11"/>
      <c r="O55" s="11"/>
      <c r="P55" s="11"/>
      <c r="Q55" s="11"/>
      <c r="R55" s="11"/>
      <c r="S55" s="28"/>
      <c r="T55" s="28"/>
      <c r="U55" s="28"/>
    </row>
    <row r="56" spans="1:24" ht="12.6" customHeight="1">
      <c r="A56" s="265"/>
      <c r="B56" s="265"/>
      <c r="C56" s="265"/>
      <c r="D56" s="265"/>
      <c r="E56" s="265"/>
      <c r="F56" s="507"/>
      <c r="G56" s="507"/>
      <c r="H56" s="753"/>
      <c r="I56" s="507"/>
      <c r="J56" s="507"/>
      <c r="K56" s="265"/>
      <c r="L56" s="267"/>
      <c r="M56" s="11"/>
      <c r="N56" s="11"/>
      <c r="O56" s="11"/>
      <c r="P56" s="11"/>
      <c r="Q56" s="11"/>
      <c r="R56" s="11"/>
      <c r="S56" s="28"/>
      <c r="T56" s="28"/>
      <c r="U56" s="28"/>
    </row>
    <row r="59" spans="1:24">
      <c r="X59" t="s">
        <v>341</v>
      </c>
    </row>
  </sheetData>
  <conditionalFormatting sqref="X5:X20 AD5 X1:X3 Z1:Z4">
    <cfRule type="colorScale" priority="128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W41:W45">
    <cfRule type="colorScale" priority="1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5:V45 W41:W45">
    <cfRule type="colorScale" priority="1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:Z45">
    <cfRule type="colorScale" priority="1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5:Y45">
    <cfRule type="colorScale" priority="1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0:V45 W41:W45">
    <cfRule type="colorScale" priority="1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0:Z45">
    <cfRule type="colorScale" priority="1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0:Y45">
    <cfRule type="colorScale" priority="1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2:S42">
    <cfRule type="colorScale" priority="10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1:S31">
    <cfRule type="colorScale" priority="1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1">
    <cfRule type="colorScale" priority="1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5:S31 M31:U42 V5:V45 M5:R41 L20:M21 J18:M19 T5:V41 A30:R56 W41:W45 A5:L34">
    <cfRule type="colorScale" priority="1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32:U42">
    <cfRule type="colorScale" priority="1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30:R48">
    <cfRule type="colorScale" priority="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5:X31">
    <cfRule type="colorScale" priority="1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5:Z45">
    <cfRule type="colorScale" priority="1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45">
    <cfRule type="colorScale" priority="1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5:X28">
    <cfRule type="colorScale" priority="1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5:AD16">
    <cfRule type="colorScale" priority="1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5:Z28">
    <cfRule type="colorScale" priority="1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28">
    <cfRule type="colorScale" priority="1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5:S31 T5:U34 A5:R56">
    <cfRule type="colorScale" priority="1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0:F28 G19:G28 N22:N26 I20:K25 H19:H25 D21:F23 I23:J26 J19:J26 A5:U22">
    <cfRule type="colorScale" priority="1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0:F28 G19:G28 N22:N26 V5:V28 I20:K25 H19:H25 D21:F23 I23:J26 J19:J26 A5:V22">
    <cfRule type="colorScale" priority="1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2:S32">
    <cfRule type="colorScale" priority="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2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8">
    <cfRule type="colorScale" priority="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8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8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3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3">
    <cfRule type="colorScale" priority="8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3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40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:X3 Y3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1:Z4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1:Y3 Y3:Y4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1:W3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1:Y4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:AB4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1:AA4">
    <cfRule type="colorScale" priority="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1:V3">
    <cfRule type="colorScale" priority="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:V3 W3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1:X3">
    <cfRule type="colorScale" priority="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W1:W3">
    <cfRule type="colorScale" priority="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W5:W6">
    <cfRule type="colorScale" priority="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4:R30">
    <cfRule type="colorScale" priority="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3:S33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3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4:S34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4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0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0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0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5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5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8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8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8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8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9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9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9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1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1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1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29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29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6:R30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7:T56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4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6:U30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7:U30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7:Y40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7:Z40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9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9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9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1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1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1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6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6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6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9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9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9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9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0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0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0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2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2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2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6:J28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6:J28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29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2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7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5:T2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A39" sqref="A39"/>
    </sheetView>
  </sheetViews>
  <sheetFormatPr defaultRowHeight="15"/>
  <cols>
    <col min="1" max="1" width="152" customWidth="1"/>
    <col min="5" max="5" width="18" customWidth="1"/>
  </cols>
  <sheetData>
    <row r="1" spans="1:6">
      <c r="A1" t="s">
        <v>102</v>
      </c>
      <c r="E1" s="669" t="s">
        <v>366</v>
      </c>
    </row>
    <row r="2" spans="1:6">
      <c r="A2" s="100" t="s">
        <v>103</v>
      </c>
      <c r="E2" t="s">
        <v>367</v>
      </c>
      <c r="F2" t="s">
        <v>376</v>
      </c>
    </row>
    <row r="3" spans="1:6">
      <c r="A3" s="100" t="s">
        <v>351</v>
      </c>
      <c r="F3" t="s">
        <v>375</v>
      </c>
    </row>
    <row r="4" spans="1:6">
      <c r="A4" s="100" t="s">
        <v>104</v>
      </c>
      <c r="F4" t="s">
        <v>368</v>
      </c>
    </row>
    <row r="5" spans="1:6">
      <c r="A5" s="100" t="s">
        <v>108</v>
      </c>
      <c r="E5" s="670" t="s">
        <v>369</v>
      </c>
      <c r="F5" s="670" t="s">
        <v>370</v>
      </c>
    </row>
    <row r="6" spans="1:6">
      <c r="A6" s="100" t="s">
        <v>352</v>
      </c>
      <c r="E6" t="s">
        <v>371</v>
      </c>
      <c r="F6" s="670" t="s">
        <v>372</v>
      </c>
    </row>
    <row r="7" spans="1:6">
      <c r="A7" s="100" t="s">
        <v>116</v>
      </c>
      <c r="E7" s="670" t="s">
        <v>373</v>
      </c>
      <c r="F7" s="670" t="s">
        <v>374</v>
      </c>
    </row>
    <row r="8" spans="1:6" ht="30">
      <c r="A8" s="100" t="s">
        <v>117</v>
      </c>
      <c r="E8" s="670" t="s">
        <v>379</v>
      </c>
      <c r="F8" s="670" t="s">
        <v>380</v>
      </c>
    </row>
    <row r="9" spans="1:6">
      <c r="A9" s="100" t="s">
        <v>113</v>
      </c>
    </row>
    <row r="10" spans="1:6">
      <c r="A10" s="100" t="s">
        <v>121</v>
      </c>
    </row>
    <row r="11" spans="1:6">
      <c r="A11" s="100" t="s">
        <v>122</v>
      </c>
      <c r="E11" s="670"/>
      <c r="F11" s="670"/>
    </row>
    <row r="12" spans="1:6">
      <c r="A12" s="100"/>
      <c r="F12" s="670"/>
    </row>
    <row r="13" spans="1:6">
      <c r="A13" s="100" t="s">
        <v>105</v>
      </c>
      <c r="E13" s="670"/>
      <c r="F13" s="670"/>
    </row>
    <row r="14" spans="1:6">
      <c r="A14" s="100" t="s">
        <v>106</v>
      </c>
    </row>
    <row r="15" spans="1:6">
      <c r="A15" s="100" t="s">
        <v>107</v>
      </c>
      <c r="E15" s="670"/>
      <c r="F15" s="670"/>
    </row>
    <row r="16" spans="1:6">
      <c r="A16" s="100" t="s">
        <v>353</v>
      </c>
      <c r="E16" s="670"/>
      <c r="F16" s="670"/>
    </row>
    <row r="17" spans="1:6">
      <c r="A17" s="100" t="s">
        <v>354</v>
      </c>
      <c r="E17" s="670"/>
      <c r="F17" s="670"/>
    </row>
    <row r="18" spans="1:6">
      <c r="A18" s="100" t="s">
        <v>355</v>
      </c>
    </row>
    <row r="19" spans="1:6">
      <c r="A19" s="100" t="s">
        <v>110</v>
      </c>
    </row>
    <row r="20" spans="1:6">
      <c r="A20" s="100" t="s">
        <v>356</v>
      </c>
    </row>
    <row r="21" spans="1:6">
      <c r="A21" s="100" t="s">
        <v>111</v>
      </c>
    </row>
    <row r="22" spans="1:6">
      <c r="A22" s="100" t="s">
        <v>112</v>
      </c>
    </row>
    <row r="23" spans="1:6">
      <c r="A23" s="100" t="s">
        <v>357</v>
      </c>
    </row>
    <row r="24" spans="1:6">
      <c r="A24" s="100" t="s">
        <v>358</v>
      </c>
    </row>
    <row r="25" spans="1:6">
      <c r="A25" s="100"/>
    </row>
    <row r="26" spans="1:6" ht="15.75">
      <c r="A26" s="667" t="s">
        <v>378</v>
      </c>
    </row>
    <row r="27" spans="1:6">
      <c r="A27" s="100" t="s">
        <v>359</v>
      </c>
    </row>
    <row r="28" spans="1:6">
      <c r="A28" s="100" t="s">
        <v>363</v>
      </c>
    </row>
    <row r="29" spans="1:6" ht="15" customHeight="1">
      <c r="A29" s="100" t="s">
        <v>364</v>
      </c>
    </row>
    <row r="30" spans="1:6" ht="15" customHeight="1">
      <c r="A30" s="100" t="s">
        <v>360</v>
      </c>
    </row>
    <row r="31" spans="1:6">
      <c r="A31" s="100" t="s">
        <v>365</v>
      </c>
    </row>
    <row r="32" spans="1:6">
      <c r="A32" s="100" t="s">
        <v>361</v>
      </c>
    </row>
    <row r="33" spans="1:2" ht="15" customHeight="1">
      <c r="A33" s="100" t="s">
        <v>449</v>
      </c>
    </row>
    <row r="34" spans="1:2">
      <c r="A34" s="100" t="s">
        <v>377</v>
      </c>
    </row>
    <row r="35" spans="1:2">
      <c r="A35" s="100" t="s">
        <v>362</v>
      </c>
    </row>
    <row r="38" spans="1:2">
      <c r="A38" s="669"/>
    </row>
    <row r="48" spans="1:2">
      <c r="A48" s="670"/>
      <c r="B48" s="670"/>
    </row>
    <row r="49" spans="1:2">
      <c r="B49" s="670"/>
    </row>
    <row r="52" spans="1:2">
      <c r="A52" s="670"/>
      <c r="B52" s="670"/>
    </row>
    <row r="53" spans="1:2">
      <c r="A53" s="670"/>
      <c r="B53" s="670"/>
    </row>
    <row r="54" spans="1:2">
      <c r="A54" s="670"/>
      <c r="B54" s="67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5:EU155"/>
  <sheetViews>
    <sheetView workbookViewId="0">
      <pane xSplit="4" ySplit="8" topLeftCell="E106" activePane="bottomRight" state="frozen"/>
      <selection pane="topRight" activeCell="E1" sqref="E1"/>
      <selection pane="bottomLeft" activeCell="A9" sqref="A9"/>
      <selection pane="bottomRight" activeCell="C7" sqref="C7"/>
    </sheetView>
  </sheetViews>
  <sheetFormatPr defaultRowHeight="15"/>
  <cols>
    <col min="1" max="50" width="6.7109375" customWidth="1"/>
    <col min="51" max="51" width="7.42578125" customWidth="1"/>
    <col min="52" max="54" width="6.7109375" customWidth="1"/>
  </cols>
  <sheetData>
    <row r="5" spans="2:151">
      <c r="E5" t="s">
        <v>124</v>
      </c>
    </row>
    <row r="6" spans="2:151">
      <c r="E6" s="105" t="s">
        <v>76</v>
      </c>
      <c r="F6" s="105" t="s">
        <v>224</v>
      </c>
      <c r="G6" s="105" t="s">
        <v>51</v>
      </c>
      <c r="H6" s="105" t="s">
        <v>153</v>
      </c>
      <c r="I6" s="105" t="s">
        <v>60</v>
      </c>
      <c r="J6" s="105" t="s">
        <v>151</v>
      </c>
      <c r="K6" s="105" t="s">
        <v>176</v>
      </c>
      <c r="L6" s="105" t="s">
        <v>92</v>
      </c>
      <c r="M6" s="105" t="s">
        <v>290</v>
      </c>
      <c r="N6" s="105" t="s">
        <v>74</v>
      </c>
      <c r="O6" s="105" t="s">
        <v>317</v>
      </c>
      <c r="P6" s="105" t="s">
        <v>163</v>
      </c>
      <c r="Q6" s="105" t="s">
        <v>318</v>
      </c>
      <c r="R6" s="105" t="s">
        <v>190</v>
      </c>
      <c r="S6" s="105" t="s">
        <v>274</v>
      </c>
      <c r="T6" s="105" t="s">
        <v>130</v>
      </c>
      <c r="U6" s="105" t="s">
        <v>320</v>
      </c>
      <c r="V6" s="105" t="s">
        <v>55</v>
      </c>
      <c r="W6" s="105" t="s">
        <v>276</v>
      </c>
      <c r="X6" s="105" t="s">
        <v>180</v>
      </c>
      <c r="Y6" s="105" t="s">
        <v>225</v>
      </c>
      <c r="Z6" s="105" t="s">
        <v>140</v>
      </c>
      <c r="AA6" s="105" t="s">
        <v>138</v>
      </c>
      <c r="AB6" s="105" t="s">
        <v>316</v>
      </c>
      <c r="AC6" s="105" t="s">
        <v>72</v>
      </c>
      <c r="AD6" s="105" t="s">
        <v>277</v>
      </c>
      <c r="AE6" s="105" t="s">
        <v>64</v>
      </c>
      <c r="AF6" s="105" t="s">
        <v>81</v>
      </c>
      <c r="AG6" s="105" t="s">
        <v>335</v>
      </c>
      <c r="AH6" s="105" t="s">
        <v>56</v>
      </c>
      <c r="AI6" s="105" t="s">
        <v>80</v>
      </c>
      <c r="AJ6" s="105" t="s">
        <v>278</v>
      </c>
      <c r="AK6" s="105" t="s">
        <v>86</v>
      </c>
      <c r="AL6" s="105" t="s">
        <v>77</v>
      </c>
      <c r="AM6" s="105" t="s">
        <v>336</v>
      </c>
      <c r="AN6" s="105" t="s">
        <v>237</v>
      </c>
      <c r="AO6" s="105" t="s">
        <v>279</v>
      </c>
      <c r="AP6" s="105" t="s">
        <v>280</v>
      </c>
      <c r="AQ6" s="105" t="s">
        <v>188</v>
      </c>
      <c r="AR6" s="105" t="s">
        <v>65</v>
      </c>
      <c r="AS6" s="105" t="s">
        <v>83</v>
      </c>
      <c r="AT6" s="105" t="s">
        <v>275</v>
      </c>
      <c r="AU6" s="105" t="s">
        <v>186</v>
      </c>
      <c r="AV6" s="105" t="s">
        <v>58</v>
      </c>
      <c r="AW6" s="105" t="s">
        <v>67</v>
      </c>
      <c r="AX6" s="105" t="s">
        <v>71</v>
      </c>
      <c r="AY6" s="105" t="s">
        <v>281</v>
      </c>
      <c r="AZ6" s="105" t="s">
        <v>134</v>
      </c>
      <c r="BA6" s="105" t="s">
        <v>337</v>
      </c>
      <c r="BB6" s="105" t="s">
        <v>291</v>
      </c>
      <c r="BC6" s="105" t="s">
        <v>228</v>
      </c>
      <c r="BD6" s="105" t="s">
        <v>69</v>
      </c>
      <c r="BE6" s="105" t="s">
        <v>68</v>
      </c>
      <c r="BF6" s="105" t="s">
        <v>192</v>
      </c>
      <c r="BG6" s="105" t="s">
        <v>125</v>
      </c>
      <c r="BH6" s="105" t="s">
        <v>177</v>
      </c>
      <c r="BI6" s="105" t="s">
        <v>256</v>
      </c>
      <c r="BJ6" s="105" t="s">
        <v>63</v>
      </c>
      <c r="BK6" s="105" t="s">
        <v>82</v>
      </c>
      <c r="BL6" s="105" t="s">
        <v>132</v>
      </c>
      <c r="BM6" s="105" t="s">
        <v>338</v>
      </c>
      <c r="BN6" s="105" t="s">
        <v>84</v>
      </c>
      <c r="BO6" s="105" t="s">
        <v>85</v>
      </c>
      <c r="BP6" s="105" t="s">
        <v>273</v>
      </c>
      <c r="BQ6" s="105" t="s">
        <v>145</v>
      </c>
      <c r="BR6" s="105" t="s">
        <v>90</v>
      </c>
      <c r="BS6" s="105" t="s">
        <v>91</v>
      </c>
      <c r="BT6" s="105" t="s">
        <v>147</v>
      </c>
      <c r="BU6" s="105" t="s">
        <v>245</v>
      </c>
      <c r="BV6" s="105" t="s">
        <v>89</v>
      </c>
      <c r="BW6" s="105" t="s">
        <v>96</v>
      </c>
      <c r="BX6" s="105" t="s">
        <v>97</v>
      </c>
      <c r="BY6" s="105" t="s">
        <v>226</v>
      </c>
      <c r="BZ6" s="105" t="s">
        <v>301</v>
      </c>
      <c r="CA6" s="105" t="s">
        <v>178</v>
      </c>
      <c r="CB6" s="105" t="s">
        <v>255</v>
      </c>
      <c r="CC6" s="105" t="s">
        <v>57</v>
      </c>
      <c r="CD6" s="105" t="s">
        <v>293</v>
      </c>
      <c r="CE6" s="105" t="s">
        <v>322</v>
      </c>
      <c r="CF6" s="105" t="s">
        <v>61</v>
      </c>
      <c r="CG6" s="105" t="s">
        <v>144</v>
      </c>
      <c r="CH6" s="105" t="s">
        <v>62</v>
      </c>
      <c r="CI6" s="105" t="s">
        <v>321</v>
      </c>
      <c r="CJ6" s="105" t="s">
        <v>216</v>
      </c>
      <c r="CK6" s="105" t="s">
        <v>451</v>
      </c>
      <c r="CL6" s="105" t="s">
        <v>196</v>
      </c>
      <c r="CM6" s="105" t="s">
        <v>187</v>
      </c>
      <c r="CN6" s="105" t="s">
        <v>185</v>
      </c>
      <c r="CO6" s="105" t="s">
        <v>182</v>
      </c>
      <c r="CP6" s="105" t="s">
        <v>136</v>
      </c>
      <c r="CQ6" s="105" t="s">
        <v>323</v>
      </c>
      <c r="CR6" s="105" t="s">
        <v>238</v>
      </c>
      <c r="CS6" s="105" t="s">
        <v>59</v>
      </c>
      <c r="CT6" s="105" t="s">
        <v>48</v>
      </c>
      <c r="CU6" s="105" t="s">
        <v>87</v>
      </c>
      <c r="CV6" s="105" t="s">
        <v>183</v>
      </c>
      <c r="CW6" s="105" t="s">
        <v>179</v>
      </c>
      <c r="CX6" s="105" t="s">
        <v>73</v>
      </c>
      <c r="CY6" s="105" t="s">
        <v>161</v>
      </c>
      <c r="CZ6" s="105" t="s">
        <v>79</v>
      </c>
      <c r="DA6" s="105" t="s">
        <v>282</v>
      </c>
      <c r="DB6" s="105" t="s">
        <v>283</v>
      </c>
      <c r="DC6" s="105" t="s">
        <v>167</v>
      </c>
      <c r="DD6" s="105" t="s">
        <v>284</v>
      </c>
      <c r="DE6" s="105" t="s">
        <v>240</v>
      </c>
      <c r="DF6" s="105" t="s">
        <v>325</v>
      </c>
      <c r="DG6" s="105" t="s">
        <v>235</v>
      </c>
      <c r="DH6" s="105" t="s">
        <v>157</v>
      </c>
      <c r="DI6" s="105" t="s">
        <v>249</v>
      </c>
      <c r="DJ6" s="105" t="s">
        <v>165</v>
      </c>
      <c r="DK6" s="105" t="s">
        <v>88</v>
      </c>
      <c r="DL6" s="105" t="s">
        <v>302</v>
      </c>
      <c r="DM6" s="105" t="s">
        <v>78</v>
      </c>
      <c r="DN6" s="105" t="s">
        <v>184</v>
      </c>
      <c r="DO6" s="105" t="s">
        <v>244</v>
      </c>
      <c r="DP6" s="105" t="s">
        <v>294</v>
      </c>
      <c r="DQ6" s="105" t="s">
        <v>324</v>
      </c>
      <c r="DR6" s="105" t="s">
        <v>128</v>
      </c>
      <c r="DS6" s="105" t="s">
        <v>191</v>
      </c>
      <c r="DT6" s="105" t="s">
        <v>239</v>
      </c>
      <c r="DU6" s="105" t="s">
        <v>193</v>
      </c>
      <c r="DV6" s="105" t="s">
        <v>303</v>
      </c>
      <c r="DW6" s="105" t="s">
        <v>304</v>
      </c>
      <c r="DX6" s="105" t="s">
        <v>295</v>
      </c>
      <c r="DY6" s="105" t="s">
        <v>66</v>
      </c>
      <c r="DZ6" s="105" t="s">
        <v>155</v>
      </c>
      <c r="EA6" s="105" t="s">
        <v>181</v>
      </c>
      <c r="EB6" s="105" t="s">
        <v>272</v>
      </c>
      <c r="EC6" s="105" t="s">
        <v>189</v>
      </c>
      <c r="ED6" s="105" t="s">
        <v>285</v>
      </c>
      <c r="EE6" s="105" t="s">
        <v>54</v>
      </c>
      <c r="EF6" s="105" t="s">
        <v>169</v>
      </c>
      <c r="EG6" s="105" t="s">
        <v>75</v>
      </c>
      <c r="EH6" s="105" t="s">
        <v>236</v>
      </c>
      <c r="EI6" s="105" t="s">
        <v>70</v>
      </c>
      <c r="EJ6" s="105" t="s">
        <v>247</v>
      </c>
      <c r="EK6" s="105" t="s">
        <v>159</v>
      </c>
      <c r="EL6" s="105" t="s">
        <v>94</v>
      </c>
      <c r="EM6" s="105" t="s">
        <v>52</v>
      </c>
      <c r="EN6" s="105" t="s">
        <v>195</v>
      </c>
      <c r="EO6" s="105" t="s">
        <v>149</v>
      </c>
      <c r="EP6" s="105" t="s">
        <v>241</v>
      </c>
      <c r="EQ6" s="105" t="s">
        <v>251</v>
      </c>
      <c r="ER6" s="105" t="s">
        <v>305</v>
      </c>
      <c r="ES6" s="105" t="s">
        <v>257</v>
      </c>
      <c r="ET6" s="401" t="s">
        <v>53</v>
      </c>
      <c r="EU6" s="401" t="s">
        <v>319</v>
      </c>
    </row>
    <row r="7" spans="2:151">
      <c r="B7" s="35"/>
      <c r="C7" s="402"/>
      <c r="E7" s="108">
        <v>90</v>
      </c>
      <c r="F7" s="108">
        <v>2024</v>
      </c>
      <c r="G7" s="108">
        <v>10254</v>
      </c>
      <c r="H7" s="108">
        <v>34</v>
      </c>
      <c r="I7" s="108">
        <v>2251</v>
      </c>
      <c r="J7" s="108">
        <v>19</v>
      </c>
      <c r="K7" s="108">
        <v>6918</v>
      </c>
      <c r="L7" s="108">
        <v>4448</v>
      </c>
      <c r="M7" s="108">
        <v>1432</v>
      </c>
      <c r="N7" s="108">
        <v>9659</v>
      </c>
      <c r="O7" s="108">
        <v>4947</v>
      </c>
      <c r="P7" s="108">
        <v>318</v>
      </c>
      <c r="Q7" s="108">
        <v>5443</v>
      </c>
      <c r="R7" s="108">
        <v>2067</v>
      </c>
      <c r="S7" s="108">
        <v>8075</v>
      </c>
      <c r="T7" s="108">
        <v>490</v>
      </c>
      <c r="U7" s="108">
        <v>15004</v>
      </c>
      <c r="V7" s="108">
        <v>1656</v>
      </c>
      <c r="W7" s="108">
        <v>1253</v>
      </c>
      <c r="X7" s="108">
        <v>903</v>
      </c>
      <c r="Y7" s="108">
        <v>1170</v>
      </c>
      <c r="Z7" s="108">
        <v>3845</v>
      </c>
      <c r="AA7" s="108">
        <v>417</v>
      </c>
      <c r="AB7" s="108">
        <v>15297</v>
      </c>
      <c r="AC7" s="108">
        <v>135</v>
      </c>
      <c r="AD7" s="108">
        <v>315</v>
      </c>
      <c r="AE7" s="108">
        <v>35</v>
      </c>
      <c r="AF7" s="108">
        <v>622</v>
      </c>
      <c r="AG7" s="108">
        <v>1792</v>
      </c>
      <c r="AH7" s="108">
        <v>6185</v>
      </c>
      <c r="AI7" s="108">
        <v>2545</v>
      </c>
      <c r="AJ7" s="108">
        <v>10574</v>
      </c>
      <c r="AK7" s="108">
        <v>121</v>
      </c>
      <c r="AL7" s="108">
        <v>19</v>
      </c>
      <c r="AM7" s="108">
        <v>1670</v>
      </c>
      <c r="AN7" s="108">
        <v>6358</v>
      </c>
      <c r="AO7" s="108">
        <v>498</v>
      </c>
      <c r="AP7" s="108">
        <v>1795</v>
      </c>
      <c r="AQ7" s="108">
        <v>2906</v>
      </c>
      <c r="AR7" s="108">
        <v>427</v>
      </c>
      <c r="AS7" s="108">
        <v>259</v>
      </c>
      <c r="AT7" s="108">
        <v>13740</v>
      </c>
      <c r="AU7" s="108">
        <v>600</v>
      </c>
      <c r="AV7" s="108">
        <v>348</v>
      </c>
      <c r="AW7" s="108">
        <v>295</v>
      </c>
      <c r="AX7" s="108">
        <v>457</v>
      </c>
      <c r="AY7" s="108">
        <v>7968</v>
      </c>
      <c r="AZ7" s="108">
        <v>653</v>
      </c>
      <c r="BA7" s="108">
        <v>5865</v>
      </c>
      <c r="BB7" s="108">
        <v>250</v>
      </c>
      <c r="BC7" s="108">
        <v>833</v>
      </c>
      <c r="BD7" s="108">
        <v>16</v>
      </c>
      <c r="BE7" s="108">
        <v>10</v>
      </c>
      <c r="BF7" s="108">
        <v>241</v>
      </c>
      <c r="BG7" s="108">
        <v>1107</v>
      </c>
      <c r="BH7" s="108">
        <v>8030</v>
      </c>
      <c r="BI7" s="108">
        <v>1941</v>
      </c>
      <c r="BJ7" s="108">
        <v>2725</v>
      </c>
      <c r="BK7" s="108">
        <v>286</v>
      </c>
      <c r="BL7" s="108">
        <v>138</v>
      </c>
      <c r="BM7" s="108">
        <v>342</v>
      </c>
      <c r="BN7" s="108">
        <v>12447</v>
      </c>
      <c r="BO7" s="108">
        <v>3868</v>
      </c>
      <c r="BP7" s="108">
        <v>5526</v>
      </c>
      <c r="BQ7" s="108">
        <v>135</v>
      </c>
      <c r="BR7" s="108">
        <v>3095</v>
      </c>
      <c r="BS7" s="108">
        <v>1584</v>
      </c>
      <c r="BT7" s="108">
        <v>26</v>
      </c>
      <c r="BU7" s="108">
        <v>4484</v>
      </c>
      <c r="BV7" s="108">
        <v>1414</v>
      </c>
      <c r="BW7" s="108">
        <v>2597</v>
      </c>
      <c r="BX7" s="108">
        <v>31</v>
      </c>
      <c r="BY7" s="108">
        <v>1449</v>
      </c>
      <c r="BZ7" s="108">
        <v>3039</v>
      </c>
      <c r="CA7" s="108">
        <v>1623</v>
      </c>
      <c r="CB7" s="108">
        <v>7129</v>
      </c>
      <c r="CC7" s="108">
        <v>958</v>
      </c>
      <c r="CD7" s="108">
        <v>1591</v>
      </c>
      <c r="CE7" s="108">
        <v>4342</v>
      </c>
      <c r="CF7" s="108">
        <v>546</v>
      </c>
      <c r="CG7" s="108">
        <v>38</v>
      </c>
      <c r="CH7" s="108">
        <v>1115</v>
      </c>
      <c r="CI7" s="108">
        <v>3917</v>
      </c>
      <c r="CJ7" s="108">
        <v>348</v>
      </c>
      <c r="CK7" s="108">
        <v>150</v>
      </c>
      <c r="CL7" s="108">
        <v>63</v>
      </c>
      <c r="CM7" s="108">
        <v>2026</v>
      </c>
      <c r="CN7" s="108">
        <v>613</v>
      </c>
      <c r="CO7" s="108">
        <v>184</v>
      </c>
      <c r="CP7" s="108">
        <v>4870</v>
      </c>
      <c r="CQ7" s="108">
        <v>4735</v>
      </c>
      <c r="CR7" s="108">
        <v>2295</v>
      </c>
      <c r="CS7" s="108">
        <v>944</v>
      </c>
      <c r="CT7" s="108">
        <v>3274</v>
      </c>
      <c r="CU7" s="108">
        <v>8161</v>
      </c>
      <c r="CV7" s="108">
        <v>2119</v>
      </c>
      <c r="CW7" s="108">
        <v>1001</v>
      </c>
      <c r="CX7" s="108">
        <v>22</v>
      </c>
      <c r="CY7" s="108">
        <v>10</v>
      </c>
      <c r="CZ7" s="108">
        <v>2927</v>
      </c>
      <c r="DA7" s="108">
        <v>10841</v>
      </c>
      <c r="DB7" s="108">
        <v>3099</v>
      </c>
      <c r="DC7" s="108">
        <v>32</v>
      </c>
      <c r="DD7" s="108">
        <v>23172</v>
      </c>
      <c r="DE7" s="108">
        <v>1303</v>
      </c>
      <c r="DF7" s="108">
        <v>26659</v>
      </c>
      <c r="DG7" s="108">
        <v>7300.55</v>
      </c>
      <c r="DH7" s="108">
        <v>34</v>
      </c>
      <c r="DI7" s="108">
        <v>255</v>
      </c>
      <c r="DJ7" s="108">
        <v>3</v>
      </c>
      <c r="DK7" s="108">
        <v>1437</v>
      </c>
      <c r="DL7" s="108">
        <v>3809</v>
      </c>
      <c r="DM7" s="108">
        <v>4493</v>
      </c>
      <c r="DN7" s="108">
        <v>24333</v>
      </c>
      <c r="DO7" s="108">
        <v>223</v>
      </c>
      <c r="DP7" s="108">
        <v>71</v>
      </c>
      <c r="DQ7" s="108">
        <v>4720</v>
      </c>
      <c r="DR7" s="108">
        <v>1611</v>
      </c>
      <c r="DS7" s="108">
        <v>556</v>
      </c>
      <c r="DT7" s="108">
        <v>3109</v>
      </c>
      <c r="DU7" s="108">
        <v>261</v>
      </c>
      <c r="DV7" s="108">
        <v>3526</v>
      </c>
      <c r="DW7" s="108">
        <v>5621</v>
      </c>
      <c r="DX7" s="108">
        <v>374</v>
      </c>
      <c r="DY7" s="108">
        <v>2261</v>
      </c>
      <c r="DZ7" s="108">
        <v>31</v>
      </c>
      <c r="EA7" s="108">
        <v>299</v>
      </c>
      <c r="EB7" s="108">
        <v>10187</v>
      </c>
      <c r="EC7" s="108">
        <v>6029</v>
      </c>
      <c r="ED7" s="108">
        <v>15464</v>
      </c>
      <c r="EE7" s="108">
        <v>7088</v>
      </c>
      <c r="EF7" s="108">
        <v>27</v>
      </c>
      <c r="EG7" s="108">
        <v>29</v>
      </c>
      <c r="EH7" s="108">
        <v>10189</v>
      </c>
      <c r="EI7" s="108">
        <v>124</v>
      </c>
      <c r="EJ7" s="108">
        <v>540</v>
      </c>
      <c r="EK7" s="108">
        <v>181</v>
      </c>
      <c r="EL7" s="108">
        <v>6991</v>
      </c>
      <c r="EM7" s="108">
        <v>6916</v>
      </c>
      <c r="EN7" s="108">
        <v>13</v>
      </c>
      <c r="EO7" s="108">
        <v>61</v>
      </c>
      <c r="EP7" s="108">
        <v>1122</v>
      </c>
      <c r="EQ7" s="108">
        <v>1357</v>
      </c>
      <c r="ER7" s="108">
        <v>4226</v>
      </c>
      <c r="ES7" s="663">
        <v>6240</v>
      </c>
      <c r="ET7" s="663">
        <v>2375</v>
      </c>
      <c r="EU7" s="664">
        <v>2972</v>
      </c>
    </row>
    <row r="8" spans="2:151" ht="15.75" thickBot="1">
      <c r="B8" s="35"/>
      <c r="C8" s="402"/>
    </row>
    <row r="9" spans="2:151" ht="15.75" thickBot="1">
      <c r="B9" s="35" t="s">
        <v>316</v>
      </c>
      <c r="C9" s="106">
        <f>AB7</f>
        <v>15297</v>
      </c>
    </row>
    <row r="10" spans="2:151" ht="15.75" thickBot="1">
      <c r="B10" s="35" t="s">
        <v>317</v>
      </c>
      <c r="C10" s="106">
        <f>O7</f>
        <v>4947</v>
      </c>
    </row>
    <row r="11" spans="2:151" ht="15.75" thickBot="1">
      <c r="B11" s="35" t="s">
        <v>318</v>
      </c>
      <c r="C11" s="106">
        <f>Q7</f>
        <v>5443</v>
      </c>
    </row>
    <row r="12" spans="2:151" ht="15.75" thickBot="1">
      <c r="B12" s="35" t="s">
        <v>319</v>
      </c>
      <c r="C12" s="106">
        <f>EU7</f>
        <v>2972</v>
      </c>
    </row>
    <row r="13" spans="2:151" ht="15.75" thickBot="1">
      <c r="B13" s="35" t="s">
        <v>325</v>
      </c>
      <c r="C13" s="106">
        <f>DF7</f>
        <v>26659</v>
      </c>
    </row>
    <row r="14" spans="2:151" ht="15.75" thickBot="1">
      <c r="B14" s="35" t="s">
        <v>324</v>
      </c>
      <c r="C14" s="106">
        <f>DQ7</f>
        <v>4720</v>
      </c>
    </row>
    <row r="15" spans="2:151" ht="15.75" thickBot="1">
      <c r="B15" s="35" t="s">
        <v>323</v>
      </c>
      <c r="C15" s="106">
        <f>CQ7</f>
        <v>4735</v>
      </c>
    </row>
    <row r="16" spans="2:151" ht="15.75" thickBot="1">
      <c r="B16" s="35" t="s">
        <v>322</v>
      </c>
      <c r="C16" s="106">
        <f>CE7</f>
        <v>4342</v>
      </c>
    </row>
    <row r="17" spans="2:51" ht="15.75" thickBot="1">
      <c r="B17" s="35" t="s">
        <v>321</v>
      </c>
      <c r="C17" s="106">
        <f>CI7</f>
        <v>3917</v>
      </c>
    </row>
    <row r="18" spans="2:51" ht="15.75" thickBot="1">
      <c r="B18" s="35" t="s">
        <v>320</v>
      </c>
      <c r="C18" s="106">
        <f>U7</f>
        <v>15004</v>
      </c>
    </row>
    <row r="19" spans="2:51" ht="15.75" thickBot="1">
      <c r="B19" s="35" t="s">
        <v>305</v>
      </c>
      <c r="C19" s="106">
        <f>ER7</f>
        <v>4226</v>
      </c>
    </row>
    <row r="20" spans="2:51" ht="15.75" thickBot="1">
      <c r="B20" s="35" t="s">
        <v>304</v>
      </c>
      <c r="C20" s="106">
        <f>DW7</f>
        <v>5621</v>
      </c>
    </row>
    <row r="21" spans="2:51" ht="15.75" thickBot="1">
      <c r="B21" s="35" t="s">
        <v>303</v>
      </c>
      <c r="C21" s="106">
        <f>DV7</f>
        <v>3526</v>
      </c>
    </row>
    <row r="22" spans="2:51" ht="15.75" thickBot="1">
      <c r="B22" s="35" t="s">
        <v>302</v>
      </c>
      <c r="C22" s="106">
        <f>DL7</f>
        <v>3809</v>
      </c>
    </row>
    <row r="23" spans="2:51" ht="15.75" thickBot="1">
      <c r="B23" s="35" t="s">
        <v>301</v>
      </c>
      <c r="C23" s="106">
        <f>BZ7</f>
        <v>3039</v>
      </c>
    </row>
    <row r="24" spans="2:51" ht="15.75" thickBot="1">
      <c r="B24" s="35" t="s">
        <v>295</v>
      </c>
      <c r="C24" s="106">
        <f>DX7</f>
        <v>374</v>
      </c>
    </row>
    <row r="25" spans="2:51" ht="15.75" thickBot="1">
      <c r="B25" s="35" t="s">
        <v>294</v>
      </c>
      <c r="C25" s="106">
        <f>DP7</f>
        <v>71</v>
      </c>
    </row>
    <row r="26" spans="2:51" ht="15.75" thickBot="1">
      <c r="B26" s="35" t="s">
        <v>293</v>
      </c>
      <c r="C26" s="106">
        <f>CD7</f>
        <v>1591</v>
      </c>
    </row>
    <row r="27" spans="2:51" ht="15.75" thickBot="1">
      <c r="B27" s="35" t="s">
        <v>291</v>
      </c>
      <c r="C27" s="106">
        <f>BB7</f>
        <v>250</v>
      </c>
    </row>
    <row r="28" spans="2:51" ht="15.75" thickBot="1">
      <c r="B28" s="35" t="s">
        <v>290</v>
      </c>
      <c r="C28" s="106">
        <f>M7</f>
        <v>1432</v>
      </c>
    </row>
    <row r="29" spans="2:51" ht="15.75" thickBot="1">
      <c r="B29" s="35" t="s">
        <v>272</v>
      </c>
      <c r="C29" s="106">
        <f>EB7</f>
        <v>10187</v>
      </c>
    </row>
    <row r="30" spans="2:51" ht="15.75" thickBot="1">
      <c r="B30" s="35" t="s">
        <v>273</v>
      </c>
      <c r="C30" s="106">
        <f>BP7</f>
        <v>5526</v>
      </c>
    </row>
    <row r="31" spans="2:51" ht="15.75" thickBot="1">
      <c r="B31" s="35" t="s">
        <v>274</v>
      </c>
      <c r="C31" s="106">
        <f>S7</f>
        <v>8075</v>
      </c>
    </row>
    <row r="32" spans="2:51" ht="15.75" thickBot="1">
      <c r="B32" s="35" t="s">
        <v>285</v>
      </c>
      <c r="C32" s="106">
        <f>ED7</f>
        <v>15464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</row>
    <row r="33" spans="2:3" ht="15.75" thickBot="1">
      <c r="B33" s="35" t="s">
        <v>337</v>
      </c>
      <c r="C33" s="106">
        <f>BA7</f>
        <v>5865</v>
      </c>
    </row>
    <row r="34" spans="2:3" ht="15.75" thickBot="1">
      <c r="B34" s="35" t="s">
        <v>275</v>
      </c>
      <c r="C34" s="106">
        <f>AT7</f>
        <v>13740</v>
      </c>
    </row>
    <row r="35" spans="2:3" ht="15.75" thickBot="1">
      <c r="B35" s="35" t="s">
        <v>283</v>
      </c>
      <c r="C35" s="106">
        <f>DB7</f>
        <v>3099</v>
      </c>
    </row>
    <row r="36" spans="2:3" ht="15.75" thickBot="1">
      <c r="B36" s="35" t="s">
        <v>282</v>
      </c>
      <c r="C36" s="106">
        <f>DA7</f>
        <v>10841</v>
      </c>
    </row>
    <row r="37" spans="2:3" ht="15.75" thickBot="1">
      <c r="B37" s="35" t="s">
        <v>281</v>
      </c>
      <c r="C37" s="106">
        <f>AY7</f>
        <v>7968</v>
      </c>
    </row>
    <row r="38" spans="2:3" ht="15.75" thickBot="1">
      <c r="B38" s="35" t="s">
        <v>284</v>
      </c>
      <c r="C38" s="106">
        <f>DD7</f>
        <v>23172</v>
      </c>
    </row>
    <row r="39" spans="2:3" ht="15.75" thickBot="1">
      <c r="B39" s="35" t="s">
        <v>280</v>
      </c>
      <c r="C39" s="106">
        <f>AP7</f>
        <v>1795</v>
      </c>
    </row>
    <row r="40" spans="2:3" ht="15.75" thickBot="1">
      <c r="B40" s="35" t="s">
        <v>279</v>
      </c>
      <c r="C40" s="106">
        <f>AO7</f>
        <v>498</v>
      </c>
    </row>
    <row r="41" spans="2:3" ht="15.75" thickBot="1">
      <c r="B41" s="35" t="s">
        <v>278</v>
      </c>
      <c r="C41" s="106">
        <f>AJ7</f>
        <v>10574</v>
      </c>
    </row>
    <row r="42" spans="2:3" ht="15.75" thickBot="1">
      <c r="B42" s="35" t="s">
        <v>277</v>
      </c>
      <c r="C42" s="106">
        <f>AD7</f>
        <v>315</v>
      </c>
    </row>
    <row r="43" spans="2:3" ht="15.75" thickBot="1">
      <c r="B43" s="35" t="s">
        <v>276</v>
      </c>
      <c r="C43" s="106">
        <f>W7</f>
        <v>1253</v>
      </c>
    </row>
    <row r="44" spans="2:3" ht="15.75" thickBot="1">
      <c r="B44" s="35" t="s">
        <v>251</v>
      </c>
      <c r="C44" s="106">
        <f>EQ7</f>
        <v>1357</v>
      </c>
    </row>
    <row r="45" spans="2:3" ht="15.75" thickBot="1">
      <c r="B45" s="35" t="s">
        <v>249</v>
      </c>
      <c r="C45" s="106">
        <f>DI7</f>
        <v>255</v>
      </c>
    </row>
    <row r="46" spans="2:3" ht="15.75" thickBot="1">
      <c r="B46" s="35" t="s">
        <v>247</v>
      </c>
      <c r="C46" s="106">
        <f>EJ7</f>
        <v>540</v>
      </c>
    </row>
    <row r="47" spans="2:3" ht="15.75" thickBot="1">
      <c r="B47" s="35" t="s">
        <v>245</v>
      </c>
      <c r="C47" s="106">
        <f>BU7</f>
        <v>4484</v>
      </c>
    </row>
    <row r="48" spans="2:3" ht="15.75" thickBot="1">
      <c r="B48" s="35" t="s">
        <v>244</v>
      </c>
      <c r="C48" s="106">
        <f>DO7</f>
        <v>223</v>
      </c>
    </row>
    <row r="49" spans="2:3" ht="15.75" thickBot="1">
      <c r="B49" s="35" t="s">
        <v>241</v>
      </c>
      <c r="C49" s="106">
        <f>EP7</f>
        <v>1122</v>
      </c>
    </row>
    <row r="50" spans="2:3" ht="15.75" thickBot="1">
      <c r="B50" s="35" t="s">
        <v>257</v>
      </c>
      <c r="C50" s="106">
        <f>ES7</f>
        <v>6240</v>
      </c>
    </row>
    <row r="51" spans="2:3" ht="15.75" thickBot="1">
      <c r="B51" s="35" t="s">
        <v>256</v>
      </c>
      <c r="C51" s="106">
        <f>BI7</f>
        <v>1941</v>
      </c>
    </row>
    <row r="52" spans="2:3" ht="15.75" thickBot="1">
      <c r="B52" s="35" t="s">
        <v>255</v>
      </c>
      <c r="C52" s="106">
        <f>CB7</f>
        <v>7129</v>
      </c>
    </row>
    <row r="53" spans="2:3" ht="15.75" thickBot="1">
      <c r="B53" s="35" t="s">
        <v>235</v>
      </c>
      <c r="C53" s="106">
        <f>DG7</f>
        <v>7300.55</v>
      </c>
    </row>
    <row r="54" spans="2:3" ht="15.75" thickBot="1">
      <c r="B54" s="35" t="s">
        <v>236</v>
      </c>
      <c r="C54" s="106">
        <f>EH7</f>
        <v>10189</v>
      </c>
    </row>
    <row r="55" spans="2:3" ht="15.75" thickBot="1">
      <c r="B55" s="35" t="s">
        <v>237</v>
      </c>
      <c r="C55" s="106">
        <f>AN7</f>
        <v>6358</v>
      </c>
    </row>
    <row r="56" spans="2:3" ht="15.75" thickBot="1">
      <c r="B56" s="35" t="s">
        <v>238</v>
      </c>
      <c r="C56" s="106">
        <f>CR7</f>
        <v>2295</v>
      </c>
    </row>
    <row r="57" spans="2:3" ht="15.75" thickBot="1">
      <c r="B57" s="35" t="s">
        <v>239</v>
      </c>
      <c r="C57" s="106">
        <f>DT7</f>
        <v>3109</v>
      </c>
    </row>
    <row r="58" spans="2:3" ht="15.75" thickBot="1">
      <c r="B58" s="35" t="s">
        <v>240</v>
      </c>
      <c r="C58" s="106">
        <f>DE7</f>
        <v>1303</v>
      </c>
    </row>
    <row r="59" spans="2:3" ht="15.75" thickBot="1">
      <c r="B59" s="35" t="s">
        <v>228</v>
      </c>
      <c r="C59" s="106">
        <f>BC7</f>
        <v>833</v>
      </c>
    </row>
    <row r="60" spans="2:3" ht="15.75" thickBot="1">
      <c r="B60" s="35" t="s">
        <v>226</v>
      </c>
      <c r="C60" s="106">
        <f>BY7</f>
        <v>1449</v>
      </c>
    </row>
    <row r="61" spans="2:3" ht="15.75" thickBot="1">
      <c r="B61" s="35" t="s">
        <v>335</v>
      </c>
      <c r="C61" s="106">
        <f>AG7</f>
        <v>1792</v>
      </c>
    </row>
    <row r="62" spans="2:3" ht="15.75" thickBot="1">
      <c r="B62" s="35" t="s">
        <v>336</v>
      </c>
      <c r="C62" s="106">
        <f>AM7</f>
        <v>1670</v>
      </c>
    </row>
    <row r="63" spans="2:3" ht="15.75" thickBot="1">
      <c r="B63" s="35" t="s">
        <v>225</v>
      </c>
      <c r="C63" s="106">
        <f>Y7</f>
        <v>1170</v>
      </c>
    </row>
    <row r="64" spans="2:3" ht="15.75" thickBot="1">
      <c r="B64" s="35" t="s">
        <v>224</v>
      </c>
      <c r="C64" s="106">
        <f>F7</f>
        <v>2024</v>
      </c>
    </row>
    <row r="65" spans="2:3" ht="15.75" thickBot="1">
      <c r="B65" s="35" t="s">
        <v>94</v>
      </c>
      <c r="C65" s="106">
        <f>EL7</f>
        <v>6991</v>
      </c>
    </row>
    <row r="66" spans="2:3" ht="15.75" thickBot="1">
      <c r="B66" s="35" t="s">
        <v>89</v>
      </c>
      <c r="C66" s="106">
        <f>BV7</f>
        <v>1414</v>
      </c>
    </row>
    <row r="67" spans="2:3" ht="15.75" thickBot="1">
      <c r="B67" s="35" t="s">
        <v>51</v>
      </c>
      <c r="C67" s="106">
        <f>G7</f>
        <v>10254</v>
      </c>
    </row>
    <row r="68" spans="2:3" ht="15.75" thickBot="1">
      <c r="B68" s="35" t="s">
        <v>66</v>
      </c>
      <c r="C68" s="106">
        <f>DY7</f>
        <v>2261</v>
      </c>
    </row>
    <row r="69" spans="2:3" ht="15.75" thickBot="1">
      <c r="B69" s="35" t="s">
        <v>86</v>
      </c>
      <c r="C69" s="106">
        <f>AK7</f>
        <v>121</v>
      </c>
    </row>
    <row r="70" spans="2:3" ht="15.75" thickBot="1">
      <c r="B70" s="35" t="s">
        <v>87</v>
      </c>
      <c r="C70" s="106">
        <f>CU7</f>
        <v>8161</v>
      </c>
    </row>
    <row r="71" spans="2:3" ht="15.75" thickBot="1">
      <c r="B71" s="35" t="s">
        <v>88</v>
      </c>
      <c r="C71" s="106">
        <f>DK7</f>
        <v>1437</v>
      </c>
    </row>
    <row r="72" spans="2:3" ht="15.75" thickBot="1">
      <c r="B72" s="35" t="s">
        <v>68</v>
      </c>
      <c r="C72" s="106">
        <f>BE7</f>
        <v>10</v>
      </c>
    </row>
    <row r="73" spans="2:3" ht="15.75" thickBot="1">
      <c r="B73" s="35" t="s">
        <v>67</v>
      </c>
      <c r="C73" s="106">
        <f>AW7</f>
        <v>295</v>
      </c>
    </row>
    <row r="74" spans="2:3" ht="15.75" thickBot="1">
      <c r="B74" s="35" t="s">
        <v>97</v>
      </c>
      <c r="C74" s="106">
        <f>BX7</f>
        <v>31</v>
      </c>
    </row>
    <row r="75" spans="2:3" ht="15.75" thickBot="1">
      <c r="B75" s="35" t="s">
        <v>69</v>
      </c>
      <c r="C75" s="106">
        <f>BD7</f>
        <v>16</v>
      </c>
    </row>
    <row r="76" spans="2:3" ht="15.75" thickBot="1">
      <c r="B76" s="35" t="s">
        <v>72</v>
      </c>
      <c r="C76" s="106">
        <f>AC7</f>
        <v>135</v>
      </c>
    </row>
    <row r="77" spans="2:3" ht="15.75" thickBot="1">
      <c r="B77" s="35" t="s">
        <v>70</v>
      </c>
      <c r="C77" s="106">
        <f>EI7</f>
        <v>124</v>
      </c>
    </row>
    <row r="78" spans="2:3" ht="15.75" thickBot="1">
      <c r="B78" s="35" t="s">
        <v>71</v>
      </c>
      <c r="C78" s="106">
        <f>AX7</f>
        <v>457</v>
      </c>
    </row>
    <row r="79" spans="2:3" ht="15.75" thickBot="1">
      <c r="B79" s="35" t="s">
        <v>52</v>
      </c>
      <c r="C79" s="106">
        <f>EM7</f>
        <v>6916</v>
      </c>
    </row>
    <row r="80" spans="2:3" ht="15.75" thickBot="1">
      <c r="B80" s="35" t="s">
        <v>338</v>
      </c>
      <c r="C80" s="106">
        <f>BM7</f>
        <v>342</v>
      </c>
    </row>
    <row r="81" spans="2:3" ht="15.75" thickBot="1">
      <c r="B81" s="35" t="s">
        <v>125</v>
      </c>
      <c r="C81" s="106">
        <f>BG7</f>
        <v>1107</v>
      </c>
    </row>
    <row r="82" spans="2:3" ht="15.75" thickBot="1">
      <c r="B82" s="35" t="s">
        <v>53</v>
      </c>
      <c r="C82" s="106">
        <f>ET7</f>
        <v>2375</v>
      </c>
    </row>
    <row r="83" spans="2:3" ht="15.75" thickBot="1">
      <c r="B83" s="35" t="s">
        <v>54</v>
      </c>
      <c r="C83" s="106">
        <f>EE7</f>
        <v>7088</v>
      </c>
    </row>
    <row r="84" spans="2:3" ht="15.75" thickBot="1">
      <c r="B84" s="35" t="s">
        <v>65</v>
      </c>
      <c r="C84" s="106">
        <f>AR7</f>
        <v>427</v>
      </c>
    </row>
    <row r="85" spans="2:3" ht="15.75" thickBot="1">
      <c r="B85" s="35" t="s">
        <v>55</v>
      </c>
      <c r="C85" s="106">
        <f>V7</f>
        <v>1656</v>
      </c>
    </row>
    <row r="86" spans="2:3" ht="15.75" thickBot="1">
      <c r="B86" s="35" t="s">
        <v>56</v>
      </c>
      <c r="C86" s="106">
        <f>AH7</f>
        <v>6185</v>
      </c>
    </row>
    <row r="87" spans="2:3" ht="15.75" thickBot="1">
      <c r="B87" s="35" t="s">
        <v>57</v>
      </c>
      <c r="C87" s="106">
        <f>CC7</f>
        <v>958</v>
      </c>
    </row>
    <row r="88" spans="2:3" ht="15.75" thickBot="1">
      <c r="B88" s="35" t="s">
        <v>58</v>
      </c>
      <c r="C88" s="106">
        <f>AV7</f>
        <v>348</v>
      </c>
    </row>
    <row r="89" spans="2:3" ht="15.75" thickBot="1">
      <c r="B89" s="35" t="s">
        <v>59</v>
      </c>
      <c r="C89" s="106">
        <f>CS7</f>
        <v>944</v>
      </c>
    </row>
    <row r="90" spans="2:3" ht="15.75" thickBot="1">
      <c r="B90" s="35" t="s">
        <v>60</v>
      </c>
      <c r="C90" s="106">
        <f>I7</f>
        <v>2251</v>
      </c>
    </row>
    <row r="91" spans="2:3" ht="15.75" thickBot="1">
      <c r="B91" s="35" t="s">
        <v>61</v>
      </c>
      <c r="C91" s="106">
        <f>CF7</f>
        <v>546</v>
      </c>
    </row>
    <row r="92" spans="2:3" ht="15.75" thickBot="1">
      <c r="B92" s="35" t="s">
        <v>62</v>
      </c>
      <c r="C92" s="106">
        <f>CH7</f>
        <v>1115</v>
      </c>
    </row>
    <row r="93" spans="2:3" ht="15.75" thickBot="1">
      <c r="B93" s="35" t="s">
        <v>63</v>
      </c>
      <c r="C93" s="106">
        <f>BJ7</f>
        <v>2725</v>
      </c>
    </row>
    <row r="94" spans="2:3" ht="15.75" thickBot="1">
      <c r="B94" s="35" t="s">
        <v>64</v>
      </c>
      <c r="C94" s="106">
        <f>AE7</f>
        <v>35</v>
      </c>
    </row>
    <row r="95" spans="2:3" ht="15.75" thickBot="1">
      <c r="B95" s="35" t="s">
        <v>128</v>
      </c>
      <c r="C95" s="106">
        <f>DR7</f>
        <v>1611</v>
      </c>
    </row>
    <row r="96" spans="2:3" ht="15.75" thickBot="1">
      <c r="B96" s="35" t="s">
        <v>74</v>
      </c>
      <c r="C96" s="106">
        <f>N7</f>
        <v>9659</v>
      </c>
    </row>
    <row r="97" spans="2:3" ht="15.75" thickBot="1">
      <c r="B97" s="35" t="s">
        <v>73</v>
      </c>
      <c r="C97" s="106">
        <f>CX7</f>
        <v>22</v>
      </c>
    </row>
    <row r="98" spans="2:3" ht="15.75" thickBot="1">
      <c r="B98" s="35" t="s">
        <v>75</v>
      </c>
      <c r="C98" s="106">
        <f>EG7</f>
        <v>29</v>
      </c>
    </row>
    <row r="99" spans="2:3" ht="15.75" thickBot="1">
      <c r="B99" s="35" t="s">
        <v>77</v>
      </c>
      <c r="C99" s="106">
        <f>AL7</f>
        <v>19</v>
      </c>
    </row>
    <row r="100" spans="2:3" ht="15.75" thickBot="1">
      <c r="B100" s="35" t="s">
        <v>76</v>
      </c>
      <c r="C100" s="106">
        <f>E7</f>
        <v>90</v>
      </c>
    </row>
    <row r="101" spans="2:3" ht="15.75" thickBot="1">
      <c r="B101" s="35" t="s">
        <v>144</v>
      </c>
      <c r="C101" s="106">
        <f>CG7</f>
        <v>38</v>
      </c>
    </row>
    <row r="102" spans="2:3" ht="15.75" thickBot="1">
      <c r="B102" s="35" t="s">
        <v>96</v>
      </c>
      <c r="C102" s="106">
        <f>BW7</f>
        <v>2597</v>
      </c>
    </row>
    <row r="103" spans="2:3" ht="15.75" thickBot="1">
      <c r="B103" s="35" t="s">
        <v>79</v>
      </c>
      <c r="C103" s="106">
        <f>CZ7</f>
        <v>2927</v>
      </c>
    </row>
    <row r="104" spans="2:3" ht="15.75" thickBot="1">
      <c r="B104" s="35" t="s">
        <v>80</v>
      </c>
      <c r="C104" s="106">
        <f>AI7</f>
        <v>2545</v>
      </c>
    </row>
    <row r="105" spans="2:3" ht="15.75" thickBot="1">
      <c r="B105" s="35" t="s">
        <v>81</v>
      </c>
      <c r="C105" s="106">
        <f>AF7</f>
        <v>622</v>
      </c>
    </row>
    <row r="106" spans="2:3" ht="15.75" thickBot="1">
      <c r="B106" s="35" t="s">
        <v>82</v>
      </c>
      <c r="C106" s="106">
        <f>BK7</f>
        <v>286</v>
      </c>
    </row>
    <row r="107" spans="2:3" ht="15.75" thickBot="1">
      <c r="B107" s="35" t="s">
        <v>134</v>
      </c>
      <c r="C107" s="106">
        <f>AZ7</f>
        <v>653</v>
      </c>
    </row>
    <row r="108" spans="2:3" ht="15.75" thickBot="1">
      <c r="B108" s="35" t="s">
        <v>130</v>
      </c>
      <c r="C108" s="106">
        <f>T7</f>
        <v>490</v>
      </c>
    </row>
    <row r="109" spans="2:3" ht="15.75" thickBot="1">
      <c r="B109" s="35" t="s">
        <v>83</v>
      </c>
      <c r="C109" s="106">
        <f>AS7</f>
        <v>259</v>
      </c>
    </row>
    <row r="110" spans="2:3" ht="15.75" thickBot="1">
      <c r="B110" s="35" t="s">
        <v>78</v>
      </c>
      <c r="C110" s="106">
        <f>DM7</f>
        <v>4493</v>
      </c>
    </row>
    <row r="111" spans="2:3" ht="15.75" thickBot="1">
      <c r="B111" s="35" t="s">
        <v>132</v>
      </c>
      <c r="C111" s="106">
        <f>BL7</f>
        <v>138</v>
      </c>
    </row>
    <row r="112" spans="2:3" ht="15.75" thickBot="1">
      <c r="B112" s="35" t="s">
        <v>84</v>
      </c>
      <c r="C112" s="106">
        <f>BN7</f>
        <v>12447</v>
      </c>
    </row>
    <row r="113" spans="2:3" ht="15.75" thickBot="1">
      <c r="B113" s="35" t="s">
        <v>85</v>
      </c>
      <c r="C113" s="106">
        <f>BO7</f>
        <v>3868</v>
      </c>
    </row>
    <row r="114" spans="2:3" ht="15.75" thickBot="1">
      <c r="B114" s="35" t="s">
        <v>145</v>
      </c>
      <c r="C114" s="106">
        <f>BQ7</f>
        <v>135</v>
      </c>
    </row>
    <row r="115" spans="2:3" ht="15.75" thickBot="1">
      <c r="B115" s="35" t="s">
        <v>147</v>
      </c>
      <c r="C115" s="106">
        <f>BT7</f>
        <v>26</v>
      </c>
    </row>
    <row r="116" spans="2:3" ht="15.75" thickBot="1">
      <c r="B116" s="35" t="s">
        <v>451</v>
      </c>
      <c r="C116" s="106">
        <f>CK7</f>
        <v>150</v>
      </c>
    </row>
    <row r="117" spans="2:3" ht="15.75" thickBot="1">
      <c r="B117" s="35" t="s">
        <v>149</v>
      </c>
      <c r="C117" s="106">
        <f>EO7</f>
        <v>61</v>
      </c>
    </row>
    <row r="118" spans="2:3" ht="15.75" thickBot="1">
      <c r="B118" s="35" t="s">
        <v>151</v>
      </c>
      <c r="C118" s="106">
        <f>J7</f>
        <v>19</v>
      </c>
    </row>
    <row r="119" spans="2:3" ht="15.75" thickBot="1">
      <c r="B119" s="35" t="s">
        <v>153</v>
      </c>
      <c r="C119" s="106">
        <f>H7</f>
        <v>34</v>
      </c>
    </row>
    <row r="120" spans="2:3" ht="15.75" thickBot="1">
      <c r="B120" s="35" t="s">
        <v>155</v>
      </c>
      <c r="C120" s="106">
        <f>DZ7</f>
        <v>31</v>
      </c>
    </row>
    <row r="121" spans="2:3" ht="15.75" thickBot="1">
      <c r="B121" s="35" t="s">
        <v>216</v>
      </c>
      <c r="C121" s="106">
        <f>CJ7</f>
        <v>348</v>
      </c>
    </row>
    <row r="122" spans="2:3" ht="15.75" thickBot="1">
      <c r="B122" s="35" t="s">
        <v>157</v>
      </c>
      <c r="C122" s="106">
        <f>DH7</f>
        <v>34</v>
      </c>
    </row>
    <row r="123" spans="2:3" ht="15.75" thickBot="1">
      <c r="B123" s="35" t="s">
        <v>159</v>
      </c>
      <c r="C123" s="106">
        <f>EK7</f>
        <v>181</v>
      </c>
    </row>
    <row r="124" spans="2:3" ht="15.75" thickBot="1">
      <c r="B124" s="35" t="s">
        <v>161</v>
      </c>
      <c r="C124" s="106">
        <f>CY7</f>
        <v>10</v>
      </c>
    </row>
    <row r="125" spans="2:3" ht="15.75" thickBot="1">
      <c r="B125" s="35" t="s">
        <v>138</v>
      </c>
      <c r="C125" s="106">
        <f>AA7</f>
        <v>417</v>
      </c>
    </row>
    <row r="126" spans="2:3" ht="15.75" thickBot="1">
      <c r="B126" s="35" t="s">
        <v>136</v>
      </c>
      <c r="C126" s="106">
        <f>CP7</f>
        <v>4870</v>
      </c>
    </row>
    <row r="127" spans="2:3" ht="15.75" thickBot="1">
      <c r="B127" s="35" t="s">
        <v>163</v>
      </c>
      <c r="C127" s="106">
        <f>P7</f>
        <v>318</v>
      </c>
    </row>
    <row r="128" spans="2:3" ht="15.75" thickBot="1">
      <c r="B128" s="35" t="s">
        <v>165</v>
      </c>
      <c r="C128" s="106">
        <f>DJ7</f>
        <v>3</v>
      </c>
    </row>
    <row r="129" spans="2:3" ht="15.75" thickBot="1">
      <c r="B129" s="35" t="s">
        <v>167</v>
      </c>
      <c r="C129" s="106">
        <f>DC7</f>
        <v>32</v>
      </c>
    </row>
    <row r="130" spans="2:3" ht="15.75" thickBot="1">
      <c r="B130" s="35" t="s">
        <v>169</v>
      </c>
      <c r="C130" s="106">
        <f>EF7</f>
        <v>27</v>
      </c>
    </row>
    <row r="131" spans="2:3" ht="15.75" thickBot="1">
      <c r="B131" s="35" t="s">
        <v>90</v>
      </c>
      <c r="C131" s="106">
        <f>BR7</f>
        <v>3095</v>
      </c>
    </row>
    <row r="132" spans="2:3" ht="15.75" thickBot="1">
      <c r="B132" s="35" t="s">
        <v>91</v>
      </c>
      <c r="C132" s="106">
        <f>BS7</f>
        <v>1584</v>
      </c>
    </row>
    <row r="133" spans="2:3" ht="15.75" thickBot="1">
      <c r="B133" s="35" t="s">
        <v>140</v>
      </c>
      <c r="C133" s="106">
        <f>Z7</f>
        <v>3845</v>
      </c>
    </row>
    <row r="134" spans="2:3" ht="15.75" thickBot="1">
      <c r="B134" s="35" t="s">
        <v>92</v>
      </c>
      <c r="C134" s="106">
        <f>L7</f>
        <v>4448</v>
      </c>
    </row>
    <row r="135" spans="2:3" ht="15.75" thickBot="1">
      <c r="B135" s="35" t="s">
        <v>48</v>
      </c>
      <c r="C135" s="106">
        <f>CT7</f>
        <v>3274</v>
      </c>
    </row>
    <row r="136" spans="2:3" ht="15.75" thickBot="1">
      <c r="B136" s="35" t="s">
        <v>185</v>
      </c>
      <c r="C136" s="106">
        <f>CN7</f>
        <v>613</v>
      </c>
    </row>
    <row r="137" spans="2:3" ht="15.75" thickBot="1">
      <c r="B137" s="35" t="s">
        <v>187</v>
      </c>
      <c r="C137" s="106">
        <f>CM7</f>
        <v>2026</v>
      </c>
    </row>
    <row r="138" spans="2:3" ht="15.75" thickBot="1">
      <c r="B138" s="35" t="s">
        <v>186</v>
      </c>
      <c r="C138" s="106">
        <f>AU7</f>
        <v>600</v>
      </c>
    </row>
    <row r="139" spans="2:3" ht="15.75" thickBot="1">
      <c r="B139" s="35" t="s">
        <v>190</v>
      </c>
      <c r="C139" s="106">
        <f>R7</f>
        <v>2067</v>
      </c>
    </row>
    <row r="140" spans="2:3" ht="15.75" thickBot="1">
      <c r="B140" s="35" t="s">
        <v>188</v>
      </c>
      <c r="C140" s="106">
        <f>AQ7</f>
        <v>2906</v>
      </c>
    </row>
    <row r="141" spans="2:3" ht="15.75" thickBot="1">
      <c r="B141" s="35" t="s">
        <v>191</v>
      </c>
      <c r="C141" s="106">
        <f>DS7</f>
        <v>556</v>
      </c>
    </row>
    <row r="142" spans="2:3" ht="15.75" thickBot="1">
      <c r="B142" s="35" t="s">
        <v>192</v>
      </c>
      <c r="C142" s="106">
        <f>BF7</f>
        <v>241</v>
      </c>
    </row>
    <row r="143" spans="2:3" ht="15.75" thickBot="1">
      <c r="B143" s="35" t="s">
        <v>193</v>
      </c>
      <c r="C143" s="106">
        <f>DU7</f>
        <v>261</v>
      </c>
    </row>
    <row r="144" spans="2:3" ht="15.75" thickBot="1">
      <c r="B144" s="35" t="s">
        <v>179</v>
      </c>
      <c r="C144" s="106">
        <f>CW7</f>
        <v>1001</v>
      </c>
    </row>
    <row r="145" spans="2:3" ht="15.75" thickBot="1">
      <c r="B145" s="35" t="s">
        <v>180</v>
      </c>
      <c r="C145" s="106">
        <f>X7</f>
        <v>903</v>
      </c>
    </row>
    <row r="146" spans="2:3" ht="15.75" thickBot="1">
      <c r="B146" s="35" t="s">
        <v>181</v>
      </c>
      <c r="C146" s="106">
        <f>EA7</f>
        <v>299</v>
      </c>
    </row>
    <row r="147" spans="2:3" ht="15.75" thickBot="1">
      <c r="B147" s="35" t="s">
        <v>196</v>
      </c>
      <c r="C147" s="106">
        <f>CL7</f>
        <v>63</v>
      </c>
    </row>
    <row r="148" spans="2:3" ht="15.75" thickBot="1">
      <c r="B148" s="35" t="s">
        <v>195</v>
      </c>
      <c r="C148" s="106">
        <f>EN7</f>
        <v>13</v>
      </c>
    </row>
    <row r="149" spans="2:3" ht="15.75" thickBot="1">
      <c r="B149" s="35" t="s">
        <v>178</v>
      </c>
      <c r="C149" s="106">
        <f>CA7</f>
        <v>1623</v>
      </c>
    </row>
    <row r="150" spans="2:3" ht="15.75" thickBot="1">
      <c r="B150" s="35" t="s">
        <v>182</v>
      </c>
      <c r="C150" s="106">
        <f>CO7</f>
        <v>184</v>
      </c>
    </row>
    <row r="151" spans="2:3" ht="15.75" thickBot="1">
      <c r="B151" s="35" t="s">
        <v>189</v>
      </c>
      <c r="C151" s="106">
        <f>EC7</f>
        <v>6029</v>
      </c>
    </row>
    <row r="152" spans="2:3" ht="15.75" thickBot="1">
      <c r="B152" s="35" t="s">
        <v>177</v>
      </c>
      <c r="C152" s="106">
        <f>BH7</f>
        <v>8030</v>
      </c>
    </row>
    <row r="153" spans="2:3" ht="15.75" thickBot="1">
      <c r="B153" s="35" t="s">
        <v>176</v>
      </c>
      <c r="C153" s="106">
        <f>K7</f>
        <v>6918</v>
      </c>
    </row>
    <row r="154" spans="2:3" ht="15.75" thickBot="1">
      <c r="B154" s="35" t="s">
        <v>184</v>
      </c>
      <c r="C154" s="106">
        <f>DN7</f>
        <v>24333</v>
      </c>
    </row>
    <row r="155" spans="2:3" ht="15.75" thickBot="1">
      <c r="B155" s="35" t="s">
        <v>183</v>
      </c>
      <c r="C155" s="106">
        <f>CV7</f>
        <v>2119</v>
      </c>
    </row>
  </sheetData>
  <conditionalFormatting sqref="B7:B155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48"/>
  <sheetViews>
    <sheetView topLeftCell="A116" workbookViewId="0">
      <selection activeCell="M150" sqref="M150"/>
    </sheetView>
  </sheetViews>
  <sheetFormatPr defaultRowHeight="15"/>
  <cols>
    <col min="3" max="3" width="15.28515625" style="809" bestFit="1" customWidth="1"/>
  </cols>
  <sheetData>
    <row r="1" spans="1:3">
      <c r="A1" s="107">
        <v>31900</v>
      </c>
      <c r="B1" s="34">
        <v>0.13</v>
      </c>
      <c r="C1" s="810">
        <f>A1*B1</f>
        <v>4147</v>
      </c>
    </row>
    <row r="2" spans="1:3">
      <c r="A2" s="107">
        <v>125814</v>
      </c>
      <c r="B2" s="34">
        <v>0.42</v>
      </c>
      <c r="C2" s="810">
        <f t="shared" ref="C2:C65" si="0">A2*B2</f>
        <v>52841.88</v>
      </c>
    </row>
    <row r="3" spans="1:3">
      <c r="A3" s="107">
        <v>351916</v>
      </c>
      <c r="B3" s="34">
        <v>0.28999999999999998</v>
      </c>
      <c r="C3" s="810">
        <f t="shared" si="0"/>
        <v>102055.64</v>
      </c>
    </row>
    <row r="4" spans="1:3">
      <c r="A4" s="107">
        <v>106660</v>
      </c>
      <c r="B4" s="34">
        <v>0.54</v>
      </c>
      <c r="C4" s="810">
        <f t="shared" si="0"/>
        <v>57596.4</v>
      </c>
    </row>
    <row r="5" spans="1:3">
      <c r="A5" s="107">
        <v>55096</v>
      </c>
      <c r="B5" s="34">
        <v>0.32</v>
      </c>
      <c r="C5" s="810">
        <f t="shared" si="0"/>
        <v>17630.72</v>
      </c>
    </row>
    <row r="6" spans="1:3">
      <c r="A6" s="565">
        <v>29844</v>
      </c>
      <c r="B6" s="562">
        <v>0.24</v>
      </c>
      <c r="C6" s="810">
        <f t="shared" si="0"/>
        <v>7162.5599999999995</v>
      </c>
    </row>
    <row r="7" spans="1:3">
      <c r="A7" s="107">
        <v>12495</v>
      </c>
      <c r="B7" s="34">
        <v>0.36</v>
      </c>
      <c r="C7" s="810">
        <f t="shared" si="0"/>
        <v>4498.2</v>
      </c>
    </row>
    <row r="8" spans="1:3">
      <c r="A8" s="107">
        <v>36278</v>
      </c>
      <c r="B8" s="34">
        <v>0.64</v>
      </c>
      <c r="C8" s="810">
        <f t="shared" si="0"/>
        <v>23217.920000000002</v>
      </c>
    </row>
    <row r="9" spans="1:3">
      <c r="A9" s="107">
        <v>49551</v>
      </c>
      <c r="B9" s="34">
        <v>0.65</v>
      </c>
      <c r="C9" s="810">
        <f t="shared" si="0"/>
        <v>32208.15</v>
      </c>
    </row>
    <row r="10" spans="1:3">
      <c r="A10" s="107">
        <v>56402</v>
      </c>
      <c r="B10" s="34">
        <v>0.66</v>
      </c>
      <c r="C10" s="810">
        <f t="shared" si="0"/>
        <v>37225.32</v>
      </c>
    </row>
    <row r="11" spans="1:3">
      <c r="A11" s="565">
        <v>49031</v>
      </c>
      <c r="B11" s="562">
        <v>0.44</v>
      </c>
      <c r="C11" s="810">
        <f t="shared" si="0"/>
        <v>21573.64</v>
      </c>
    </row>
    <row r="12" spans="1:3">
      <c r="A12" s="107">
        <v>31052</v>
      </c>
      <c r="B12" s="34">
        <v>0.7</v>
      </c>
      <c r="C12" s="810">
        <f t="shared" si="0"/>
        <v>21736.399999999998</v>
      </c>
    </row>
    <row r="13" spans="1:3">
      <c r="A13" s="107">
        <v>29622</v>
      </c>
      <c r="B13" s="34">
        <v>0.57999999999999996</v>
      </c>
      <c r="C13" s="810">
        <f t="shared" si="0"/>
        <v>17180.759999999998</v>
      </c>
    </row>
    <row r="14" spans="1:3">
      <c r="A14" s="107">
        <v>44335</v>
      </c>
      <c r="B14" s="34">
        <v>0.5</v>
      </c>
      <c r="C14" s="810">
        <f t="shared" si="0"/>
        <v>22167.5</v>
      </c>
    </row>
    <row r="15" spans="1:3">
      <c r="A15" s="107">
        <v>27147</v>
      </c>
      <c r="B15" s="34">
        <v>0.33</v>
      </c>
      <c r="C15" s="810">
        <f t="shared" si="0"/>
        <v>8958.51</v>
      </c>
    </row>
    <row r="16" spans="1:3">
      <c r="A16" s="565">
        <v>251690</v>
      </c>
      <c r="B16" s="562">
        <v>0.17</v>
      </c>
      <c r="C16" s="810">
        <f t="shared" si="0"/>
        <v>42787.3</v>
      </c>
    </row>
    <row r="17" spans="1:3">
      <c r="A17" s="107">
        <v>19931</v>
      </c>
      <c r="B17" s="34">
        <v>0.8</v>
      </c>
      <c r="C17" s="810">
        <f t="shared" si="0"/>
        <v>15944.800000000001</v>
      </c>
    </row>
    <row r="18" spans="1:3">
      <c r="A18" s="107">
        <v>366026</v>
      </c>
      <c r="B18" s="34">
        <v>0.13</v>
      </c>
      <c r="C18" s="810">
        <f t="shared" si="0"/>
        <v>47583.380000000005</v>
      </c>
    </row>
    <row r="19" spans="1:3">
      <c r="A19" s="107">
        <v>14090</v>
      </c>
      <c r="B19" s="34">
        <v>0.83</v>
      </c>
      <c r="C19" s="810">
        <f t="shared" si="0"/>
        <v>11694.699999999999</v>
      </c>
    </row>
    <row r="20" spans="1:3">
      <c r="A20" s="107">
        <v>46825</v>
      </c>
      <c r="B20" s="34">
        <v>0.49</v>
      </c>
      <c r="C20" s="810">
        <f t="shared" si="0"/>
        <v>22944.25</v>
      </c>
    </row>
    <row r="21" spans="1:3">
      <c r="A21" s="565">
        <v>49407</v>
      </c>
      <c r="B21" s="562">
        <v>0.53</v>
      </c>
      <c r="C21" s="810">
        <f t="shared" si="0"/>
        <v>26185.710000000003</v>
      </c>
    </row>
    <row r="22" spans="1:3">
      <c r="A22" s="107">
        <v>45444</v>
      </c>
      <c r="B22" s="34">
        <v>0.38</v>
      </c>
      <c r="C22" s="810">
        <f t="shared" si="0"/>
        <v>17268.72</v>
      </c>
    </row>
    <row r="23" spans="1:3">
      <c r="A23" s="107">
        <v>16988</v>
      </c>
      <c r="B23" s="34">
        <v>0.35</v>
      </c>
      <c r="C23" s="810">
        <f t="shared" si="0"/>
        <v>5945.7999999999993</v>
      </c>
    </row>
    <row r="24" spans="1:3">
      <c r="A24" s="107">
        <v>283809</v>
      </c>
      <c r="B24" s="34">
        <v>0.49</v>
      </c>
      <c r="C24" s="810">
        <f t="shared" si="0"/>
        <v>139066.41</v>
      </c>
    </row>
    <row r="25" spans="1:3">
      <c r="A25" s="107">
        <v>81393</v>
      </c>
      <c r="B25" s="34">
        <v>0.47</v>
      </c>
      <c r="C25" s="810">
        <f t="shared" si="0"/>
        <v>38254.71</v>
      </c>
    </row>
    <row r="26" spans="1:3">
      <c r="A26" s="107">
        <v>42286</v>
      </c>
      <c r="B26" s="34">
        <v>0.79</v>
      </c>
      <c r="C26" s="810">
        <f t="shared" si="0"/>
        <v>33405.94</v>
      </c>
    </row>
    <row r="27" spans="1:3">
      <c r="A27" s="565">
        <v>131658</v>
      </c>
      <c r="B27" s="562">
        <v>0.64</v>
      </c>
      <c r="C27" s="810">
        <f t="shared" si="0"/>
        <v>84261.119999999995</v>
      </c>
    </row>
    <row r="28" spans="1:3">
      <c r="A28" s="107">
        <v>142548</v>
      </c>
      <c r="B28" s="34">
        <v>0.45</v>
      </c>
      <c r="C28" s="810">
        <f t="shared" si="0"/>
        <v>64146.6</v>
      </c>
    </row>
    <row r="29" spans="1:3">
      <c r="A29" s="107">
        <v>149339</v>
      </c>
      <c r="B29" s="34">
        <v>0.82</v>
      </c>
      <c r="C29" s="810">
        <f t="shared" si="0"/>
        <v>122457.98</v>
      </c>
    </row>
    <row r="30" spans="1:3">
      <c r="A30" s="107">
        <v>215846</v>
      </c>
      <c r="B30" s="34">
        <v>0.56999999999999995</v>
      </c>
      <c r="C30" s="810">
        <f t="shared" si="0"/>
        <v>123032.21999999999</v>
      </c>
    </row>
    <row r="31" spans="1:3">
      <c r="A31" s="107">
        <v>34485</v>
      </c>
      <c r="B31" s="34">
        <v>1</v>
      </c>
      <c r="C31" s="810">
        <f t="shared" si="0"/>
        <v>34485</v>
      </c>
    </row>
    <row r="32" spans="1:3">
      <c r="A32" s="565">
        <v>259768</v>
      </c>
      <c r="B32" s="562">
        <v>0.04</v>
      </c>
      <c r="C32" s="810">
        <f t="shared" si="0"/>
        <v>10390.719999999999</v>
      </c>
    </row>
    <row r="33" spans="1:3">
      <c r="A33" s="107">
        <v>103628</v>
      </c>
      <c r="B33" s="34">
        <v>0.71</v>
      </c>
      <c r="C33" s="810">
        <f t="shared" si="0"/>
        <v>73575.87999999999</v>
      </c>
    </row>
    <row r="34" spans="1:3">
      <c r="A34" s="107">
        <v>84490</v>
      </c>
      <c r="B34" s="34">
        <v>0.17</v>
      </c>
      <c r="C34" s="810">
        <f t="shared" si="0"/>
        <v>14363.300000000001</v>
      </c>
    </row>
    <row r="35" spans="1:3">
      <c r="A35" s="107">
        <v>47144</v>
      </c>
      <c r="B35" s="34">
        <v>0.47</v>
      </c>
      <c r="C35" s="810">
        <f t="shared" si="0"/>
        <v>22157.68</v>
      </c>
    </row>
    <row r="36" spans="1:3">
      <c r="A36" s="107">
        <v>173073</v>
      </c>
      <c r="B36" s="34">
        <v>0.12</v>
      </c>
      <c r="C36" s="810">
        <f t="shared" si="0"/>
        <v>20768.759999999998</v>
      </c>
    </row>
    <row r="37" spans="1:3">
      <c r="A37" s="565">
        <v>854004</v>
      </c>
      <c r="B37" s="562">
        <v>0.47</v>
      </c>
      <c r="C37" s="810">
        <f t="shared" si="0"/>
        <v>401381.88</v>
      </c>
    </row>
    <row r="38" spans="1:3">
      <c r="A38" s="107">
        <v>44691</v>
      </c>
      <c r="B38" s="34">
        <v>0.51</v>
      </c>
      <c r="C38" s="810">
        <f t="shared" si="0"/>
        <v>22792.41</v>
      </c>
    </row>
    <row r="39" spans="1:3">
      <c r="A39" s="107">
        <v>434352</v>
      </c>
      <c r="B39" s="34">
        <v>0.17</v>
      </c>
      <c r="C39" s="810">
        <f t="shared" si="0"/>
        <v>73839.840000000011</v>
      </c>
    </row>
    <row r="40" spans="1:3">
      <c r="A40" s="107">
        <v>309507</v>
      </c>
      <c r="B40" s="34">
        <v>0.03</v>
      </c>
      <c r="C40" s="810">
        <f t="shared" si="0"/>
        <v>9285.2099999999991</v>
      </c>
    </row>
    <row r="41" spans="1:3">
      <c r="A41" s="107">
        <v>355407</v>
      </c>
      <c r="B41" s="34">
        <v>0.22</v>
      </c>
      <c r="C41" s="810">
        <f t="shared" si="0"/>
        <v>78189.539999999994</v>
      </c>
    </row>
    <row r="42" spans="1:3">
      <c r="A42" s="565">
        <v>76955</v>
      </c>
      <c r="B42" s="562">
        <v>0.43</v>
      </c>
      <c r="C42" s="810">
        <f t="shared" si="0"/>
        <v>33090.65</v>
      </c>
    </row>
    <row r="43" spans="1:3">
      <c r="A43" s="107">
        <v>47612</v>
      </c>
      <c r="B43" s="34">
        <v>0.35</v>
      </c>
      <c r="C43" s="810">
        <f t="shared" si="0"/>
        <v>16664.2</v>
      </c>
    </row>
    <row r="44" spans="1:3">
      <c r="A44" s="107">
        <v>111448</v>
      </c>
      <c r="B44" s="34">
        <v>0.49</v>
      </c>
      <c r="C44" s="810">
        <f t="shared" si="0"/>
        <v>54609.52</v>
      </c>
    </row>
    <row r="45" spans="1:3">
      <c r="A45" s="107">
        <v>323281</v>
      </c>
      <c r="B45" s="34">
        <v>0.52</v>
      </c>
      <c r="C45" s="810">
        <f t="shared" si="0"/>
        <v>168106.12</v>
      </c>
    </row>
    <row r="46" spans="1:3">
      <c r="A46" s="107">
        <v>94962</v>
      </c>
      <c r="B46" s="34">
        <v>0.88</v>
      </c>
      <c r="C46" s="810">
        <f t="shared" si="0"/>
        <v>83566.559999999998</v>
      </c>
    </row>
    <row r="47" spans="1:3">
      <c r="A47" s="565">
        <v>112758</v>
      </c>
      <c r="B47" s="562">
        <v>0.54</v>
      </c>
      <c r="C47" s="810">
        <f t="shared" si="0"/>
        <v>60889.320000000007</v>
      </c>
    </row>
    <row r="48" spans="1:3">
      <c r="A48" s="107">
        <v>57505</v>
      </c>
      <c r="B48" s="34">
        <v>0.8</v>
      </c>
      <c r="C48" s="810">
        <f t="shared" si="0"/>
        <v>46004</v>
      </c>
    </row>
    <row r="49" spans="1:3">
      <c r="A49" s="107">
        <v>20328</v>
      </c>
      <c r="B49" s="34">
        <v>0.96</v>
      </c>
      <c r="C49" s="810">
        <f t="shared" si="0"/>
        <v>19514.88</v>
      </c>
    </row>
    <row r="50" spans="1:3">
      <c r="A50" s="107">
        <v>185673</v>
      </c>
      <c r="B50" s="34">
        <v>0.34</v>
      </c>
      <c r="C50" s="810">
        <f t="shared" si="0"/>
        <v>63128.820000000007</v>
      </c>
    </row>
    <row r="51" spans="1:3">
      <c r="A51" s="107">
        <v>7409</v>
      </c>
      <c r="B51" s="34">
        <v>0.43</v>
      </c>
      <c r="C51" s="810">
        <f t="shared" si="0"/>
        <v>3185.87</v>
      </c>
    </row>
    <row r="52" spans="1:3">
      <c r="A52" s="565">
        <v>13013</v>
      </c>
      <c r="B52" s="562">
        <v>0.22</v>
      </c>
      <c r="C52" s="810">
        <f t="shared" si="0"/>
        <v>2862.86</v>
      </c>
    </row>
    <row r="53" spans="1:3">
      <c r="A53" s="107">
        <v>12998</v>
      </c>
      <c r="B53" s="34">
        <v>0.55000000000000004</v>
      </c>
      <c r="C53" s="810">
        <f t="shared" si="0"/>
        <v>7148.9000000000005</v>
      </c>
    </row>
    <row r="54" spans="1:3">
      <c r="A54" s="107">
        <v>44183</v>
      </c>
      <c r="B54" s="34">
        <v>0.49</v>
      </c>
      <c r="C54" s="810">
        <f t="shared" si="0"/>
        <v>21649.67</v>
      </c>
    </row>
    <row r="55" spans="1:3">
      <c r="A55" s="107">
        <v>11169</v>
      </c>
      <c r="B55" s="34">
        <v>0.5</v>
      </c>
      <c r="C55" s="810">
        <f t="shared" si="0"/>
        <v>5584.5</v>
      </c>
    </row>
    <row r="56" spans="1:3">
      <c r="A56" s="107">
        <v>38892</v>
      </c>
      <c r="B56" s="34">
        <v>0.59</v>
      </c>
      <c r="C56" s="810">
        <f t="shared" si="0"/>
        <v>22946.28</v>
      </c>
    </row>
    <row r="57" spans="1:3">
      <c r="A57" s="565">
        <v>118400</v>
      </c>
      <c r="B57" s="562">
        <v>0.33</v>
      </c>
      <c r="C57" s="810">
        <f t="shared" si="0"/>
        <v>39072</v>
      </c>
    </row>
    <row r="58" spans="1:3">
      <c r="A58" s="107">
        <v>53300</v>
      </c>
      <c r="B58" s="34">
        <v>0.25</v>
      </c>
      <c r="C58" s="810">
        <f t="shared" si="0"/>
        <v>13325</v>
      </c>
    </row>
    <row r="59" spans="1:3">
      <c r="A59" s="107">
        <v>139100</v>
      </c>
      <c r="B59" s="34">
        <v>0.89</v>
      </c>
      <c r="C59" s="810">
        <f t="shared" si="0"/>
        <v>123799</v>
      </c>
    </row>
    <row r="60" spans="1:3">
      <c r="A60" s="107">
        <v>130700</v>
      </c>
      <c r="B60" s="34">
        <v>7.0000000000000007E-2</v>
      </c>
      <c r="C60" s="810">
        <f t="shared" si="0"/>
        <v>9149</v>
      </c>
    </row>
    <row r="61" spans="1:3">
      <c r="A61" s="107">
        <v>116700</v>
      </c>
      <c r="B61" s="34">
        <v>0.12</v>
      </c>
      <c r="C61" s="810">
        <f t="shared" si="0"/>
        <v>14004</v>
      </c>
    </row>
    <row r="62" spans="1:3">
      <c r="A62" s="107">
        <v>220500</v>
      </c>
      <c r="B62" s="34">
        <v>0.46</v>
      </c>
      <c r="C62" s="810">
        <f t="shared" si="0"/>
        <v>101430</v>
      </c>
    </row>
    <row r="63" spans="1:3">
      <c r="A63" s="565">
        <v>62300</v>
      </c>
      <c r="B63" s="562">
        <v>0.41</v>
      </c>
      <c r="C63" s="810">
        <f t="shared" si="0"/>
        <v>25543</v>
      </c>
    </row>
    <row r="64" spans="1:3">
      <c r="A64" s="107">
        <v>431300</v>
      </c>
      <c r="B64" s="34">
        <v>0.21</v>
      </c>
      <c r="C64" s="810">
        <f t="shared" si="0"/>
        <v>90573</v>
      </c>
    </row>
    <row r="65" spans="1:3">
      <c r="A65" s="107">
        <v>202100</v>
      </c>
      <c r="B65" s="34">
        <v>0.44</v>
      </c>
      <c r="C65" s="810">
        <f t="shared" si="0"/>
        <v>88924</v>
      </c>
    </row>
    <row r="66" spans="1:3">
      <c r="A66" s="107">
        <v>250000</v>
      </c>
      <c r="B66" s="34">
        <v>0.03</v>
      </c>
      <c r="C66" s="810">
        <f t="shared" ref="C66:C129" si="1">A66*B66</f>
        <v>7500</v>
      </c>
    </row>
    <row r="67" spans="1:3">
      <c r="A67" s="107">
        <v>271500</v>
      </c>
      <c r="B67" s="34">
        <v>0.16</v>
      </c>
      <c r="C67" s="810">
        <f t="shared" si="1"/>
        <v>43440</v>
      </c>
    </row>
    <row r="68" spans="1:3">
      <c r="A68" s="565">
        <v>129600</v>
      </c>
      <c r="B68" s="562">
        <v>0.15</v>
      </c>
      <c r="C68" s="810">
        <f t="shared" si="1"/>
        <v>19440</v>
      </c>
    </row>
    <row r="69" spans="1:3">
      <c r="A69" s="107">
        <v>118500</v>
      </c>
      <c r="B69" s="34">
        <v>0.3</v>
      </c>
      <c r="C69" s="810">
        <f t="shared" si="1"/>
        <v>35550</v>
      </c>
    </row>
    <row r="70" spans="1:3">
      <c r="A70" s="107">
        <v>71000</v>
      </c>
      <c r="B70" s="34">
        <v>0.76</v>
      </c>
      <c r="C70" s="810">
        <f t="shared" si="1"/>
        <v>53960</v>
      </c>
    </row>
    <row r="71" spans="1:3">
      <c r="A71" s="107">
        <v>637700</v>
      </c>
      <c r="B71" s="34">
        <v>0.84</v>
      </c>
      <c r="C71" s="810">
        <f t="shared" si="1"/>
        <v>535668</v>
      </c>
    </row>
    <row r="72" spans="1:3">
      <c r="A72" s="107">
        <v>6248</v>
      </c>
      <c r="B72" s="34">
        <v>1</v>
      </c>
      <c r="C72" s="810">
        <f t="shared" si="1"/>
        <v>6248</v>
      </c>
    </row>
    <row r="73" spans="1:3">
      <c r="A73" s="565">
        <v>762</v>
      </c>
      <c r="B73" s="562">
        <v>1</v>
      </c>
      <c r="C73" s="810">
        <f t="shared" si="1"/>
        <v>762</v>
      </c>
    </row>
    <row r="74" spans="1:3">
      <c r="A74" s="107">
        <v>226700</v>
      </c>
      <c r="B74" s="34">
        <v>0.85</v>
      </c>
      <c r="C74" s="810">
        <f t="shared" si="1"/>
        <v>192695</v>
      </c>
    </row>
    <row r="75" spans="1:3">
      <c r="A75" s="107">
        <v>192600</v>
      </c>
      <c r="B75" s="34">
        <v>0.4</v>
      </c>
      <c r="C75" s="810">
        <f t="shared" si="1"/>
        <v>77040</v>
      </c>
    </row>
    <row r="76" spans="1:3">
      <c r="A76" s="107">
        <v>39800</v>
      </c>
      <c r="B76" s="34">
        <v>0.78</v>
      </c>
      <c r="C76" s="810">
        <f t="shared" si="1"/>
        <v>31044</v>
      </c>
    </row>
    <row r="77" spans="1:3">
      <c r="A77" s="107">
        <v>35300</v>
      </c>
      <c r="B77" s="34">
        <v>0.45</v>
      </c>
      <c r="C77" s="810">
        <f t="shared" si="1"/>
        <v>15885</v>
      </c>
    </row>
    <row r="78" spans="1:3">
      <c r="A78" s="565">
        <v>26300</v>
      </c>
      <c r="B78" s="562">
        <v>0.19</v>
      </c>
      <c r="C78" s="810">
        <f t="shared" si="1"/>
        <v>4997</v>
      </c>
    </row>
    <row r="79" spans="1:3">
      <c r="A79" s="107">
        <v>14977</v>
      </c>
      <c r="B79" s="34">
        <v>1</v>
      </c>
      <c r="C79" s="810">
        <f t="shared" si="1"/>
        <v>14977</v>
      </c>
    </row>
    <row r="80" spans="1:3">
      <c r="A80" s="107">
        <v>10102</v>
      </c>
      <c r="B80" s="34">
        <v>0.22</v>
      </c>
      <c r="C80" s="810">
        <f t="shared" si="1"/>
        <v>2222.44</v>
      </c>
    </row>
    <row r="81" spans="1:3">
      <c r="A81" s="107">
        <v>2273</v>
      </c>
      <c r="B81" s="34">
        <v>1</v>
      </c>
      <c r="C81" s="810">
        <f t="shared" si="1"/>
        <v>2273</v>
      </c>
    </row>
    <row r="82" spans="1:3">
      <c r="A82" s="107">
        <v>7883</v>
      </c>
      <c r="B82" s="34">
        <v>0.49</v>
      </c>
      <c r="C82" s="810">
        <f t="shared" si="1"/>
        <v>3862.67</v>
      </c>
    </row>
    <row r="83" spans="1:3">
      <c r="A83" s="565">
        <v>2437</v>
      </c>
      <c r="B83" s="562">
        <v>0.43</v>
      </c>
      <c r="C83" s="810">
        <f t="shared" si="1"/>
        <v>1047.9100000000001</v>
      </c>
    </row>
    <row r="84" spans="1:3">
      <c r="A84" s="107">
        <v>16640</v>
      </c>
      <c r="B84" s="34">
        <v>0.71</v>
      </c>
      <c r="C84" s="810">
        <f t="shared" si="1"/>
        <v>11814.4</v>
      </c>
    </row>
    <row r="85" spans="1:3">
      <c r="A85" s="107">
        <v>46840</v>
      </c>
      <c r="B85" s="34">
        <v>0.04</v>
      </c>
      <c r="C85" s="810">
        <f t="shared" si="1"/>
        <v>1873.6000000000001</v>
      </c>
    </row>
    <row r="86" spans="1:3">
      <c r="A86" s="107">
        <v>17200</v>
      </c>
      <c r="B86" s="34">
        <v>0.06</v>
      </c>
      <c r="C86" s="810">
        <f t="shared" si="1"/>
        <v>1032</v>
      </c>
    </row>
    <row r="87" spans="1:3">
      <c r="A87" s="107">
        <v>392</v>
      </c>
      <c r="B87" s="34">
        <v>0.6</v>
      </c>
      <c r="C87" s="810">
        <f t="shared" si="1"/>
        <v>235.2</v>
      </c>
    </row>
    <row r="88" spans="1:3">
      <c r="A88" s="565">
        <v>320500</v>
      </c>
      <c r="B88" s="562">
        <v>0.84</v>
      </c>
      <c r="C88" s="810">
        <f t="shared" si="1"/>
        <v>269220</v>
      </c>
    </row>
    <row r="89" spans="1:3">
      <c r="A89" s="107">
        <v>119100</v>
      </c>
      <c r="B89" s="34">
        <v>0.11</v>
      </c>
      <c r="C89" s="810">
        <f t="shared" si="1"/>
        <v>13101</v>
      </c>
    </row>
    <row r="90" spans="1:3">
      <c r="A90" s="107">
        <v>412000</v>
      </c>
      <c r="B90" s="34">
        <v>7.0000000000000007E-2</v>
      </c>
      <c r="C90" s="810">
        <f t="shared" si="1"/>
        <v>28840.000000000004</v>
      </c>
    </row>
    <row r="91" spans="1:3">
      <c r="A91" s="107">
        <v>157900</v>
      </c>
      <c r="B91" s="34">
        <v>0.14000000000000001</v>
      </c>
      <c r="C91" s="810">
        <f t="shared" si="1"/>
        <v>22106.000000000004</v>
      </c>
    </row>
    <row r="92" spans="1:3">
      <c r="A92" s="107">
        <v>80260</v>
      </c>
      <c r="B92" s="34">
        <v>0.25</v>
      </c>
      <c r="C92" s="810">
        <f t="shared" si="1"/>
        <v>20065</v>
      </c>
    </row>
    <row r="93" spans="1:3">
      <c r="A93" s="565">
        <v>8746</v>
      </c>
      <c r="B93" s="562">
        <v>0.27</v>
      </c>
      <c r="C93" s="810">
        <f t="shared" si="1"/>
        <v>2361.42</v>
      </c>
    </row>
    <row r="94" spans="1:3">
      <c r="A94" s="107">
        <v>82400</v>
      </c>
      <c r="B94" s="34">
        <v>0.83</v>
      </c>
      <c r="C94" s="810">
        <f t="shared" si="1"/>
        <v>68392</v>
      </c>
    </row>
    <row r="95" spans="1:3">
      <c r="A95" s="107">
        <v>139400</v>
      </c>
      <c r="B95" s="34">
        <v>0.65</v>
      </c>
      <c r="C95" s="810">
        <f t="shared" si="1"/>
        <v>90610</v>
      </c>
    </row>
    <row r="96" spans="1:3">
      <c r="A96" s="107">
        <v>61712</v>
      </c>
      <c r="B96" s="34">
        <v>0.4</v>
      </c>
      <c r="C96" s="810">
        <f t="shared" si="1"/>
        <v>24684.800000000003</v>
      </c>
    </row>
    <row r="97" spans="1:3">
      <c r="A97" s="107">
        <v>24047</v>
      </c>
      <c r="B97" s="34">
        <v>0.2</v>
      </c>
      <c r="C97" s="810">
        <f t="shared" si="1"/>
        <v>4809.4000000000005</v>
      </c>
    </row>
    <row r="98" spans="1:3">
      <c r="A98" s="565">
        <v>18700</v>
      </c>
      <c r="B98" s="562">
        <v>0.96</v>
      </c>
      <c r="C98" s="810">
        <f t="shared" si="1"/>
        <v>17952</v>
      </c>
    </row>
    <row r="99" spans="1:3">
      <c r="A99" s="107">
        <v>5731</v>
      </c>
      <c r="B99" s="34">
        <v>0.12</v>
      </c>
      <c r="C99" s="810">
        <f t="shared" si="1"/>
        <v>687.72</v>
      </c>
    </row>
    <row r="100" spans="1:3">
      <c r="A100" s="107">
        <v>456</v>
      </c>
      <c r="B100" s="34">
        <v>1</v>
      </c>
      <c r="C100" s="810">
        <f t="shared" si="1"/>
        <v>456</v>
      </c>
    </row>
    <row r="101" spans="1:3">
      <c r="A101" s="107">
        <v>26347</v>
      </c>
      <c r="B101" s="34">
        <v>0.26</v>
      </c>
      <c r="C101" s="810">
        <f t="shared" si="1"/>
        <v>6850.22</v>
      </c>
    </row>
    <row r="102" spans="1:3">
      <c r="A102" s="107">
        <v>16900</v>
      </c>
      <c r="B102" s="34">
        <v>0.95</v>
      </c>
      <c r="C102" s="810">
        <f t="shared" si="1"/>
        <v>16055</v>
      </c>
    </row>
    <row r="103" spans="1:3">
      <c r="A103" s="565">
        <v>2792</v>
      </c>
      <c r="B103" s="562">
        <v>1</v>
      </c>
      <c r="C103" s="810">
        <f t="shared" si="1"/>
        <v>2792</v>
      </c>
    </row>
    <row r="104" spans="1:3">
      <c r="A104" s="107">
        <v>33321</v>
      </c>
      <c r="B104" s="34">
        <v>0.44</v>
      </c>
      <c r="C104" s="810">
        <f t="shared" si="1"/>
        <v>14661.24</v>
      </c>
    </row>
    <row r="105" spans="1:3">
      <c r="A105" s="107">
        <v>65044</v>
      </c>
      <c r="B105" s="34">
        <v>0.01</v>
      </c>
      <c r="C105" s="810">
        <f t="shared" si="1"/>
        <v>650.44000000000005</v>
      </c>
    </row>
    <row r="106" spans="1:3">
      <c r="A106" s="107">
        <v>5528</v>
      </c>
      <c r="B106" s="34">
        <v>0.25</v>
      </c>
      <c r="C106" s="810">
        <f t="shared" si="1"/>
        <v>1382</v>
      </c>
    </row>
    <row r="107" spans="1:3">
      <c r="A107" s="107">
        <v>5078</v>
      </c>
      <c r="B107" s="34">
        <v>0.16</v>
      </c>
      <c r="C107" s="810">
        <f t="shared" si="1"/>
        <v>812.48</v>
      </c>
    </row>
    <row r="108" spans="1:3">
      <c r="A108" s="565">
        <v>1295</v>
      </c>
      <c r="B108" s="562">
        <v>0.4</v>
      </c>
      <c r="C108" s="810">
        <f t="shared" si="1"/>
        <v>518</v>
      </c>
    </row>
    <row r="109" spans="1:3">
      <c r="A109" s="729">
        <v>3908</v>
      </c>
      <c r="B109" s="730">
        <v>0.25</v>
      </c>
      <c r="C109" s="810">
        <f t="shared" si="1"/>
        <v>977</v>
      </c>
    </row>
    <row r="110" spans="1:3">
      <c r="A110" s="107">
        <v>9206</v>
      </c>
      <c r="B110" s="34">
        <v>0.23</v>
      </c>
      <c r="C110" s="810">
        <f t="shared" si="1"/>
        <v>2117.38</v>
      </c>
    </row>
    <row r="111" spans="1:3">
      <c r="A111" s="107">
        <v>8750</v>
      </c>
      <c r="B111" s="34">
        <v>0.43</v>
      </c>
      <c r="C111" s="810">
        <f t="shared" si="1"/>
        <v>3762.5</v>
      </c>
    </row>
    <row r="112" spans="1:3">
      <c r="A112" s="107">
        <v>23209</v>
      </c>
      <c r="B112" s="34">
        <v>0.39</v>
      </c>
      <c r="C112" s="810">
        <f t="shared" si="1"/>
        <v>9051.51</v>
      </c>
    </row>
    <row r="113" spans="1:3">
      <c r="A113" s="107">
        <v>6600</v>
      </c>
      <c r="B113" s="34">
        <v>0.89</v>
      </c>
      <c r="C113" s="810">
        <f t="shared" si="1"/>
        <v>5874</v>
      </c>
    </row>
    <row r="114" spans="1:3">
      <c r="A114" s="565">
        <v>2010</v>
      </c>
      <c r="B114" s="562">
        <v>1</v>
      </c>
      <c r="C114" s="810">
        <f t="shared" si="1"/>
        <v>2010</v>
      </c>
    </row>
    <row r="115" spans="1:3">
      <c r="A115" s="107">
        <v>3200</v>
      </c>
      <c r="B115" s="34">
        <v>0.4</v>
      </c>
      <c r="C115" s="810">
        <f t="shared" si="1"/>
        <v>1280</v>
      </c>
    </row>
    <row r="116" spans="1:3">
      <c r="A116" s="107">
        <v>16724</v>
      </c>
      <c r="B116" s="34">
        <v>0.02</v>
      </c>
      <c r="C116" s="810">
        <f t="shared" si="1"/>
        <v>334.48</v>
      </c>
    </row>
    <row r="117" spans="1:3">
      <c r="A117" s="107">
        <v>6202</v>
      </c>
      <c r="B117" s="34">
        <v>0.33</v>
      </c>
      <c r="C117" s="810">
        <f t="shared" si="1"/>
        <v>2046.66</v>
      </c>
    </row>
    <row r="118" spans="1:3">
      <c r="A118" s="107">
        <v>192352</v>
      </c>
      <c r="B118" s="34">
        <v>1</v>
      </c>
      <c r="C118" s="810">
        <f t="shared" si="1"/>
        <v>192352</v>
      </c>
    </row>
    <row r="119" spans="1:3">
      <c r="A119" s="565">
        <v>13860</v>
      </c>
      <c r="B119" s="562">
        <v>0.4</v>
      </c>
      <c r="C119" s="810">
        <f t="shared" si="1"/>
        <v>5544</v>
      </c>
    </row>
    <row r="120" spans="1:3">
      <c r="A120" s="107">
        <v>13503</v>
      </c>
      <c r="B120" s="34">
        <v>0.01</v>
      </c>
      <c r="C120" s="810">
        <f t="shared" si="1"/>
        <v>135.03</v>
      </c>
    </row>
    <row r="121" spans="1:3">
      <c r="A121" s="107">
        <v>21072</v>
      </c>
      <c r="B121" s="34">
        <v>0.27</v>
      </c>
      <c r="C121" s="810">
        <f t="shared" si="1"/>
        <v>5689.4400000000005</v>
      </c>
    </row>
    <row r="122" spans="1:3">
      <c r="A122" s="107">
        <v>31271</v>
      </c>
      <c r="B122" s="34">
        <v>0.06</v>
      </c>
      <c r="C122" s="810">
        <f t="shared" si="1"/>
        <v>1876.26</v>
      </c>
    </row>
    <row r="123" spans="1:3">
      <c r="A123" s="107">
        <v>70715</v>
      </c>
      <c r="B123" s="34">
        <v>0.39</v>
      </c>
      <c r="C123" s="810">
        <f t="shared" si="1"/>
        <v>27578.850000000002</v>
      </c>
    </row>
    <row r="124" spans="1:3">
      <c r="A124" s="565">
        <v>42229</v>
      </c>
      <c r="B124" s="562">
        <v>0.46</v>
      </c>
      <c r="C124" s="810">
        <f t="shared" si="1"/>
        <v>19425.34</v>
      </c>
    </row>
    <row r="125" spans="1:3">
      <c r="A125" s="107">
        <v>23976</v>
      </c>
      <c r="B125" s="34">
        <v>1</v>
      </c>
      <c r="C125" s="810">
        <f t="shared" si="1"/>
        <v>23976</v>
      </c>
    </row>
    <row r="126" spans="1:3">
      <c r="A126" s="107">
        <v>67261</v>
      </c>
      <c r="B126" s="34">
        <v>0.87</v>
      </c>
      <c r="C126" s="810">
        <f t="shared" si="1"/>
        <v>58517.07</v>
      </c>
    </row>
    <row r="127" spans="1:3">
      <c r="A127" s="107">
        <v>25400</v>
      </c>
      <c r="B127" s="34">
        <v>0.65</v>
      </c>
      <c r="C127" s="810">
        <f t="shared" si="1"/>
        <v>16510</v>
      </c>
    </row>
    <row r="128" spans="1:3">
      <c r="A128" s="107">
        <v>34454</v>
      </c>
      <c r="B128" s="34">
        <v>0.77</v>
      </c>
      <c r="C128" s="810">
        <f t="shared" si="1"/>
        <v>26529.58</v>
      </c>
    </row>
    <row r="129" spans="1:3">
      <c r="A129" s="565">
        <v>34321</v>
      </c>
      <c r="B129" s="562">
        <v>0.8</v>
      </c>
      <c r="C129" s="810">
        <f t="shared" si="1"/>
        <v>27456.800000000003</v>
      </c>
    </row>
    <row r="130" spans="1:3">
      <c r="A130" s="107">
        <v>14884</v>
      </c>
      <c r="B130" s="34">
        <v>0.2</v>
      </c>
      <c r="C130" s="810">
        <f t="shared" ref="C130:C147" si="2">A130*B130</f>
        <v>2976.8</v>
      </c>
    </row>
    <row r="131" spans="1:3">
      <c r="A131" s="107">
        <v>79016</v>
      </c>
      <c r="B131" s="34">
        <v>0.79</v>
      </c>
      <c r="C131" s="810">
        <f t="shared" si="2"/>
        <v>62422.64</v>
      </c>
    </row>
    <row r="132" spans="1:3">
      <c r="A132" s="107">
        <v>151931</v>
      </c>
      <c r="B132" s="34">
        <v>0.83</v>
      </c>
      <c r="C132" s="810">
        <f t="shared" si="2"/>
        <v>126102.73</v>
      </c>
    </row>
    <row r="133" spans="1:3">
      <c r="A133" s="107">
        <v>63686</v>
      </c>
      <c r="B133" s="34">
        <v>0.78</v>
      </c>
      <c r="C133" s="810">
        <f t="shared" si="2"/>
        <v>49675.08</v>
      </c>
    </row>
    <row r="134" spans="1:3">
      <c r="A134" s="565">
        <v>29451</v>
      </c>
      <c r="B134" s="562">
        <v>0.55000000000000004</v>
      </c>
      <c r="C134" s="810">
        <f t="shared" si="2"/>
        <v>16198.050000000001</v>
      </c>
    </row>
    <row r="135" spans="1:3">
      <c r="A135" s="107">
        <v>68175</v>
      </c>
      <c r="B135" s="34">
        <v>0.34</v>
      </c>
      <c r="C135" s="810">
        <f t="shared" si="2"/>
        <v>23179.5</v>
      </c>
    </row>
    <row r="136" spans="1:3">
      <c r="A136" s="107">
        <v>106095</v>
      </c>
      <c r="B136" s="34">
        <v>1</v>
      </c>
      <c r="C136" s="810">
        <f t="shared" si="2"/>
        <v>106095</v>
      </c>
    </row>
    <row r="137" spans="1:3">
      <c r="A137" s="107">
        <v>227364</v>
      </c>
      <c r="B137" s="34">
        <v>0.42</v>
      </c>
      <c r="C137" s="810">
        <f t="shared" si="2"/>
        <v>95492.87999999999</v>
      </c>
    </row>
    <row r="138" spans="1:3">
      <c r="A138" s="107">
        <v>121353</v>
      </c>
      <c r="B138" s="34">
        <v>0.6</v>
      </c>
      <c r="C138" s="810">
        <f t="shared" si="2"/>
        <v>72811.8</v>
      </c>
    </row>
    <row r="139" spans="1:3">
      <c r="A139" s="565">
        <v>319687</v>
      </c>
      <c r="B139" s="562">
        <v>0.2</v>
      </c>
      <c r="C139" s="810">
        <f t="shared" si="2"/>
        <v>63937.4</v>
      </c>
    </row>
    <row r="140" spans="1:3">
      <c r="A140" s="107">
        <v>123477</v>
      </c>
      <c r="B140" s="34">
        <v>0.37</v>
      </c>
      <c r="C140" s="810">
        <f t="shared" si="2"/>
        <v>45686.49</v>
      </c>
    </row>
    <row r="141" spans="1:3">
      <c r="A141" s="107">
        <v>821162</v>
      </c>
      <c r="B141" s="34">
        <v>0.84</v>
      </c>
      <c r="C141" s="810">
        <f t="shared" si="2"/>
        <v>689776.08</v>
      </c>
    </row>
    <row r="142" spans="1:3">
      <c r="A142" s="107">
        <v>596657</v>
      </c>
      <c r="B142" s="34">
        <v>0.04</v>
      </c>
      <c r="C142" s="810">
        <f t="shared" si="2"/>
        <v>23866.28</v>
      </c>
    </row>
    <row r="143" spans="1:3">
      <c r="A143" s="107">
        <v>98530</v>
      </c>
      <c r="B143" s="34">
        <v>1</v>
      </c>
      <c r="C143" s="810">
        <f t="shared" si="2"/>
        <v>98530</v>
      </c>
    </row>
    <row r="144" spans="1:3">
      <c r="A144" s="565">
        <v>27858</v>
      </c>
      <c r="B144" s="562">
        <v>0.78</v>
      </c>
      <c r="C144" s="810">
        <f t="shared" si="2"/>
        <v>21729.24</v>
      </c>
    </row>
    <row r="145" spans="1:3">
      <c r="A145" s="107">
        <v>74689</v>
      </c>
      <c r="B145" s="34">
        <v>0.56000000000000005</v>
      </c>
      <c r="C145" s="810">
        <f t="shared" si="2"/>
        <v>41825.840000000004</v>
      </c>
    </row>
    <row r="146" spans="1:3">
      <c r="A146" s="107">
        <v>457499</v>
      </c>
      <c r="B146" s="34">
        <v>0.66</v>
      </c>
      <c r="C146" s="810">
        <f t="shared" si="2"/>
        <v>301949.34000000003</v>
      </c>
    </row>
    <row r="147" spans="1:3">
      <c r="A147" s="107">
        <v>39969</v>
      </c>
      <c r="B147" s="34">
        <v>0.78</v>
      </c>
      <c r="C147" s="810">
        <f t="shared" si="2"/>
        <v>31175.82</v>
      </c>
    </row>
    <row r="148" spans="1:3">
      <c r="C148" s="810">
        <f>SUM(C1:C147)</f>
        <v>7078230.4200000009</v>
      </c>
    </row>
  </sheetData>
  <conditionalFormatting sqref="B22:B128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30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0:B105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0:A147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2:B137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82:A137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5:B100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5:A100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37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2:B136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8:B92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88:A92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47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9:B116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4:B110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4:A110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6:B101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6:A101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4:B121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9:A116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1:B106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1:A106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3:B130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8:B125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8:A125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0:B117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0:A117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1:B118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6:B112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6:A112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8:B103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8:A103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0:B127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5:B122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5:A122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7:B113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7:A113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5:B132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0:A127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2:B119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2:A119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4:B147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9:B137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9:A137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1:B128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1:A128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:A147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6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1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3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3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2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7:B147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:B147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4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4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3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Project</vt:lpstr>
      <vt:lpstr>Full Map Eastern NSW</vt:lpstr>
      <vt:lpstr>Sydney Areas North</vt:lpstr>
      <vt:lpstr>Sydney Areas South</vt:lpstr>
      <vt:lpstr>Comments</vt:lpstr>
      <vt:lpstr>Input</vt:lpstr>
      <vt:lpstr>Areas</vt:lpstr>
      <vt:lpstr>'Full Map Eastern NSW'!Print_Area</vt:lpstr>
      <vt:lpstr>'Sydney Areas North'!Print_Area</vt:lpstr>
      <vt:lpstr>'Sydney Areas South'!Print_Area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Maxwell</cp:lastModifiedBy>
  <cp:lastPrinted>2022-06-17T03:14:35Z</cp:lastPrinted>
  <dcterms:created xsi:type="dcterms:W3CDTF">2011-11-08T08:16:34Z</dcterms:created>
  <dcterms:modified xsi:type="dcterms:W3CDTF">2024-09-05T11:49:30Z</dcterms:modified>
</cp:coreProperties>
</file>